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Downloads\"/>
    </mc:Choice>
  </mc:AlternateContent>
  <bookViews>
    <workbookView xWindow="0" yWindow="0" windowWidth="19200" windowHeight="7080"/>
  </bookViews>
  <sheets>
    <sheet name="בנימין- לקבלן" sheetId="10"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9" i="10" l="1"/>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7" i="10"/>
  <c r="I8" i="10"/>
  <c r="I9" i="10"/>
  <c r="I10" i="10"/>
  <c r="I11" i="10"/>
  <c r="I12" i="10"/>
  <c r="I13" i="10"/>
  <c r="I14" i="10"/>
  <c r="I15" i="10"/>
  <c r="I16" i="10"/>
  <c r="I17" i="10"/>
  <c r="I18" i="10"/>
  <c r="I19" i="10"/>
  <c r="I20" i="10"/>
  <c r="I21" i="10"/>
  <c r="I22" i="10"/>
  <c r="I23" i="10"/>
  <c r="I24" i="10"/>
  <c r="I25" i="10"/>
  <c r="I26" i="10"/>
  <c r="I27" i="10"/>
  <c r="I28" i="10"/>
  <c r="I29" i="10"/>
  <c r="I30" i="10"/>
  <c r="I31" i="10"/>
  <c r="I32" i="10"/>
  <c r="I33" i="10"/>
  <c r="I34" i="10"/>
  <c r="I35" i="10"/>
  <c r="I36" i="10"/>
  <c r="I37" i="10"/>
  <c r="I38" i="10"/>
  <c r="I39" i="10"/>
  <c r="I40" i="10"/>
  <c r="I41" i="10"/>
  <c r="I42" i="10"/>
  <c r="I43" i="10"/>
  <c r="I44" i="10"/>
  <c r="I45"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I71" i="10"/>
  <c r="I72" i="10"/>
  <c r="I73" i="10"/>
  <c r="I74" i="10"/>
  <c r="I75" i="10"/>
  <c r="I76" i="10"/>
  <c r="I77" i="10"/>
  <c r="I78" i="10"/>
  <c r="I79" i="10"/>
  <c r="I80" i="10"/>
  <c r="I81" i="10"/>
  <c r="I82" i="10"/>
  <c r="I83" i="10"/>
  <c r="I84" i="10"/>
  <c r="I85" i="10"/>
  <c r="I86" i="10"/>
  <c r="I87" i="10"/>
  <c r="I88" i="10"/>
  <c r="I89" i="10"/>
  <c r="I90" i="10"/>
  <c r="I91" i="10"/>
  <c r="I92" i="10"/>
  <c r="I93" i="10"/>
  <c r="I94" i="10"/>
  <c r="I95" i="10"/>
  <c r="I96" i="10"/>
  <c r="I97" i="10"/>
  <c r="I98" i="10"/>
  <c r="I99" i="10"/>
  <c r="I100" i="10"/>
  <c r="I101" i="10"/>
  <c r="I102" i="10"/>
  <c r="I103" i="10"/>
  <c r="I104" i="10"/>
  <c r="I105" i="10"/>
  <c r="I106" i="10"/>
  <c r="I107" i="10"/>
  <c r="I108" i="10"/>
  <c r="I109" i="10"/>
  <c r="I110" i="10"/>
  <c r="I111" i="10"/>
  <c r="I112" i="10"/>
  <c r="I113" i="10"/>
  <c r="I114" i="10"/>
  <c r="I115" i="10"/>
  <c r="I116" i="10"/>
  <c r="I117" i="10"/>
  <c r="I7" i="10"/>
  <c r="J8" i="10"/>
  <c r="J9" i="10"/>
  <c r="J10" i="10"/>
  <c r="J11" i="10"/>
  <c r="J12" i="10"/>
  <c r="J13" i="10"/>
  <c r="J14" i="10"/>
  <c r="J15" i="10"/>
  <c r="J16" i="10"/>
  <c r="J17" i="10"/>
  <c r="J18" i="10"/>
  <c r="J19" i="10"/>
  <c r="J20" i="10"/>
  <c r="J21" i="10"/>
  <c r="J22" i="10"/>
  <c r="J23" i="10"/>
  <c r="J24" i="10"/>
  <c r="J25" i="10"/>
  <c r="J26" i="10"/>
  <c r="J27" i="10"/>
  <c r="J28" i="10"/>
  <c r="J29" i="10"/>
  <c r="J30" i="10"/>
  <c r="J31" i="10"/>
  <c r="J32" i="10"/>
  <c r="J33" i="10"/>
  <c r="J34" i="10"/>
  <c r="J35" i="10"/>
  <c r="J36" i="10"/>
  <c r="J37" i="10"/>
  <c r="J38" i="10"/>
  <c r="J39" i="10"/>
  <c r="J40" i="10"/>
  <c r="J41" i="10"/>
  <c r="J42" i="10"/>
  <c r="J43" i="10"/>
  <c r="J44" i="10"/>
  <c r="J45"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J71" i="10"/>
  <c r="J72" i="10"/>
  <c r="J73" i="10"/>
  <c r="J74" i="10"/>
  <c r="J75" i="10"/>
  <c r="J76" i="10"/>
  <c r="J77" i="10"/>
  <c r="J78" i="10"/>
  <c r="J79" i="10"/>
  <c r="J80" i="10"/>
  <c r="J81" i="10"/>
  <c r="J82" i="10"/>
  <c r="J83" i="10"/>
  <c r="J84" i="10"/>
  <c r="J85" i="10"/>
  <c r="J86" i="10"/>
  <c r="J87" i="10"/>
  <c r="J88" i="10"/>
  <c r="J89" i="10"/>
  <c r="J90" i="10"/>
  <c r="J91" i="10"/>
  <c r="J92" i="10"/>
  <c r="J93" i="10"/>
  <c r="J94" i="10"/>
  <c r="J95" i="10"/>
  <c r="J96" i="10"/>
  <c r="J97" i="10"/>
  <c r="J98" i="10"/>
  <c r="J99" i="10"/>
  <c r="J100" i="10"/>
  <c r="J101" i="10"/>
  <c r="J102" i="10"/>
  <c r="J103" i="10"/>
  <c r="J104" i="10"/>
  <c r="J105" i="10"/>
  <c r="J106" i="10"/>
  <c r="J107" i="10"/>
  <c r="J108" i="10"/>
  <c r="J109" i="10"/>
  <c r="J110" i="10"/>
  <c r="J111" i="10"/>
  <c r="J112" i="10"/>
  <c r="J113" i="10"/>
  <c r="J114" i="10"/>
  <c r="J115" i="10"/>
  <c r="J116" i="10"/>
  <c r="J117" i="10"/>
  <c r="J7" i="10"/>
  <c r="L8" i="10"/>
  <c r="L9" i="10"/>
  <c r="L10" i="10"/>
  <c r="L11" i="10"/>
  <c r="L12" i="10"/>
  <c r="L13" i="10"/>
  <c r="L14" i="10"/>
  <c r="L15" i="10"/>
  <c r="L16" i="10"/>
  <c r="L17" i="10"/>
  <c r="L18" i="10"/>
  <c r="L19" i="10"/>
  <c r="L20" i="10"/>
  <c r="L21" i="10"/>
  <c r="L22" i="10"/>
  <c r="L23" i="10"/>
  <c r="L24" i="10"/>
  <c r="L25" i="10"/>
  <c r="L26" i="10"/>
  <c r="L27" i="10"/>
  <c r="L28" i="10"/>
  <c r="L29" i="10"/>
  <c r="L30" i="10"/>
  <c r="L31" i="10"/>
  <c r="L32" i="10"/>
  <c r="L33" i="10"/>
  <c r="L34" i="10"/>
  <c r="L35" i="10"/>
  <c r="L36" i="10"/>
  <c r="L37" i="10"/>
  <c r="L38" i="10"/>
  <c r="L39" i="10"/>
  <c r="L40" i="10"/>
  <c r="L41" i="10"/>
  <c r="L42" i="10"/>
  <c r="L43" i="10"/>
  <c r="L44" i="10"/>
  <c r="L45" i="10"/>
  <c r="L46" i="10"/>
  <c r="L47" i="10"/>
  <c r="L48" i="10"/>
  <c r="L49" i="10"/>
  <c r="L50" i="10"/>
  <c r="L51" i="10"/>
  <c r="L52" i="10"/>
  <c r="L53" i="10"/>
  <c r="L54" i="10"/>
  <c r="L55" i="10"/>
  <c r="L56" i="10"/>
  <c r="L57" i="10"/>
  <c r="L58" i="10"/>
  <c r="L59" i="10"/>
  <c r="L60" i="10"/>
  <c r="L61" i="10"/>
  <c r="L62" i="10"/>
  <c r="L63" i="10"/>
  <c r="L64" i="10"/>
  <c r="L65" i="10"/>
  <c r="L66" i="10"/>
  <c r="L67" i="10"/>
  <c r="L68" i="10"/>
  <c r="L69" i="10"/>
  <c r="L70" i="10"/>
  <c r="L71" i="10"/>
  <c r="L72" i="10"/>
  <c r="L73" i="10"/>
  <c r="L74" i="10"/>
  <c r="L75" i="10"/>
  <c r="L76" i="10"/>
  <c r="L77" i="10"/>
  <c r="L78" i="10"/>
  <c r="L79" i="10"/>
  <c r="L80" i="10"/>
  <c r="L81" i="10"/>
  <c r="L82" i="10"/>
  <c r="L83" i="10"/>
  <c r="L84" i="10"/>
  <c r="L85" i="10"/>
  <c r="L86" i="10"/>
  <c r="L87" i="10"/>
  <c r="L88" i="10"/>
  <c r="L89" i="10"/>
  <c r="L90" i="10"/>
  <c r="L91" i="10"/>
  <c r="L92" i="10"/>
  <c r="L93" i="10"/>
  <c r="L94" i="10"/>
  <c r="L95" i="10"/>
  <c r="L96" i="10"/>
  <c r="L97" i="10"/>
  <c r="L98" i="10"/>
  <c r="L99" i="10"/>
  <c r="L100" i="10"/>
  <c r="L101" i="10"/>
  <c r="L102" i="10"/>
  <c r="L103" i="10"/>
  <c r="L104" i="10"/>
  <c r="L105" i="10"/>
  <c r="L106" i="10"/>
  <c r="L107" i="10"/>
  <c r="L108" i="10"/>
  <c r="L109" i="10"/>
  <c r="L110" i="10"/>
  <c r="L111" i="10"/>
  <c r="L112" i="10"/>
  <c r="L113" i="10"/>
  <c r="L114" i="10"/>
  <c r="L115" i="10"/>
  <c r="L116" i="10"/>
  <c r="L7" i="10"/>
  <c r="F44" i="10"/>
  <c r="D44" i="10"/>
  <c r="C44" i="10"/>
  <c r="F42" i="10"/>
  <c r="D42" i="10"/>
  <c r="C42" i="10"/>
  <c r="F41" i="10"/>
  <c r="D41" i="10"/>
  <c r="C41" i="10"/>
  <c r="F40" i="10"/>
  <c r="D40" i="10"/>
  <c r="C40" i="10"/>
  <c r="F39" i="10"/>
  <c r="D39" i="10"/>
  <c r="C39" i="10"/>
  <c r="F38" i="10"/>
  <c r="D38" i="10"/>
  <c r="C38" i="10"/>
  <c r="F37" i="10"/>
  <c r="D37" i="10"/>
  <c r="C37" i="10"/>
  <c r="L118" i="10" l="1"/>
  <c r="L119" i="10" s="1"/>
  <c r="L120" i="10" s="1"/>
  <c r="G118" i="10"/>
  <c r="G120" i="10"/>
  <c r="H118" i="10"/>
  <c r="H119" i="10" l="1"/>
  <c r="H120" i="10" l="1"/>
</calcChain>
</file>

<file path=xl/sharedStrings.xml><?xml version="1.0" encoding="utf-8"?>
<sst xmlns="http://schemas.openxmlformats.org/spreadsheetml/2006/main" count="412" uniqueCount="224">
  <si>
    <r>
      <rPr>
        <b/>
        <u/>
        <sz val="12"/>
        <color theme="1"/>
        <rFont val="Arial"/>
        <family val="2"/>
      </rPr>
      <t xml:space="preserve">הערה: </t>
    </r>
    <r>
      <rPr>
        <sz val="12"/>
        <color theme="1"/>
        <rFont val="Arial"/>
        <family val="2"/>
      </rPr>
      <t>המצלמות שיוצעו יהיו מתוצרת   CRISP, OPGAL ,BOSCH, AVIGILION , AXIS, SONY,  GRUNDIG או שוו"ע מאושר</t>
    </r>
  </si>
  <si>
    <r>
      <rPr>
        <b/>
        <u/>
        <sz val="11"/>
        <color theme="1"/>
        <rFont val="Arial"/>
        <family val="2"/>
      </rPr>
      <t>הערה:</t>
    </r>
    <r>
      <rPr>
        <sz val="11"/>
        <color theme="1"/>
        <rFont val="Arial"/>
        <family val="2"/>
      </rPr>
      <t xml:space="preserve"> כל הפריטים המוצעים יהיו מוצרי מותג מוכר, המשווק בישראל בשנים האחרונות. המחירים כוללים אספקה והתקנה כבילה וחיווט במחיר אביזר הקצה הפעלה והדרכה ובהתאם לספעיפים הרלוונטים במפרט הטכני לרבות הרישיון בתוכנת VMS ו/או השו"ב לכלל האביזרים.</t>
    </r>
  </si>
  <si>
    <t>סה"כ כולל מע"מ</t>
  </si>
  <si>
    <t>מע"מ</t>
  </si>
  <si>
    <t>סה"כ</t>
  </si>
  <si>
    <t>אחריות ואחזקה</t>
  </si>
  <si>
    <t>הדרכה להפעלת המערכת לכלל המפעילים (כלול במחיר המערכת)</t>
  </si>
  <si>
    <t>הדרכה</t>
  </si>
  <si>
    <t>מכלול</t>
  </si>
  <si>
    <t xml:space="preserve">כולל תקשורת </t>
  </si>
  <si>
    <t>העתקת אמצעים קיימים למיקום שונה</t>
  </si>
  <si>
    <t>העתקה</t>
  </si>
  <si>
    <t>יום עבודת צוות התקנת אמצעים בגובה</t>
  </si>
  <si>
    <t>יום מנוף - התקנה</t>
  </si>
  <si>
    <t>מטר</t>
  </si>
  <si>
    <t>חפירה קלה בשטח הפתוח להטמנת תשתיות בחפירה ללא חציבה</t>
  </si>
  <si>
    <t>חפירה קלה</t>
  </si>
  <si>
    <t>חפירה בטרנצ'ר</t>
  </si>
  <si>
    <t>קודן אנטי ונדלי להתקנה חיצונית, משולב וידאו וחיבור למוקד</t>
  </si>
  <si>
    <t>יחידה משולבת מצלמה וקודן (אינטרקום וידאו)</t>
  </si>
  <si>
    <t>קודן IP אינטרקום משולב וידאו לשער</t>
  </si>
  <si>
    <t>יומית</t>
  </si>
  <si>
    <t>חפירה באמצעות כלי הנדסי להטמנת תשתיות בחציבה</t>
  </si>
  <si>
    <t>חפירה באמצעות טרנצר ו/או כלי הנדסי אחר לביצוע ההטמנה</t>
  </si>
  <si>
    <t>תוספת עבור יום עבודה חציבה / חפירה</t>
  </si>
  <si>
    <t>יחידה</t>
  </si>
  <si>
    <t>ערוץ משולב מכ"ם ואנליטיקה AI</t>
  </si>
  <si>
    <t>ערוץ משולב מכ"מ, מצלמה ראש תצפית מבוסס AI מאגוס AI כולל סיווג מטרות וכיול מלא</t>
  </si>
  <si>
    <t>תוכנת וחומרת ניהול מכ"ם (סיווג מטרות AI)</t>
  </si>
  <si>
    <t>שרת ותוכנה שליטה ובקרה לניהול של עד 10 מכ"מים ו- 10 מצלמות ראש תצפית משולב - PTZ מבוסס AI וסיווג מטרות.</t>
  </si>
  <si>
    <t>או"ה של תשתית מתח לכלל ארונות התקשורת במתח כניסה של 220-240 VAC . ההתקנה כוללת את כלל הרכיבים הדרושים לאספקת מתח רצוף וקבוע לרבות עמודים מחברים מפסקים ועוד בהתאם לחוק החשמל. המחיר כולל אישור מנהדס על ביצוע כלל העבודות.</t>
  </si>
  <si>
    <t>עבודות חשמל לטובת הזנת מתח בנקודה</t>
  </si>
  <si>
    <t>חשמל</t>
  </si>
  <si>
    <t>קומפלט</t>
  </si>
  <si>
    <t>פאנל חשמל סולרי למצלמה בתנאי חוץ</t>
  </si>
  <si>
    <t>מערכת חשמל סולרית</t>
  </si>
  <si>
    <t>תקשורת ומתח- תשתית פיזית</t>
  </si>
  <si>
    <t>גיבוי מתח לכלל המערכות בארון הריכוז למשך 4 שעות לפחות לרבות מגע יבש לקבלת אינדקציית ניתוח מתח.</t>
  </si>
  <si>
    <t xml:space="preserve">או"ה של מכלול גיבוי מתח נמוך עם כמות מצברים מתאימה לגיבוי מתח במשך 4 שעות בארונות הריכוז ביחידות הקצה </t>
  </si>
  <si>
    <t>גיבוי מתח</t>
  </si>
  <si>
    <t>גיבוי מתח לכלל המערכות בישלט למשך 2 שעות לפחות לרבות מגע יבש לקבלת אינדקציית ניתוח מתח.</t>
  </si>
  <si>
    <t>או"ה של מכלול גיבוי מתח נמוך עם כמות מצברים מתאימה לגיבוי מתח במשך 4 שעות בארון הריכוז בישלט</t>
  </si>
  <si>
    <t>התקנת אביזרי קצה</t>
  </si>
  <si>
    <t>זרוע להתקנת עורק אלחוטי</t>
  </si>
  <si>
    <t xml:space="preserve">תרנים </t>
  </si>
  <si>
    <t>מכלול למניעת טיפוס על עמוד/תורן</t>
  </si>
  <si>
    <t>תרנים</t>
  </si>
  <si>
    <t>תורן 15 מ'</t>
  </si>
  <si>
    <t>תורן 12 מ'</t>
  </si>
  <si>
    <t>לפי מפרטי פקע"ר</t>
  </si>
  <si>
    <t>עמוד עץ 8.5 מטר</t>
  </si>
  <si>
    <t xml:space="preserve">תורן 9 מ' </t>
  </si>
  <si>
    <t xml:space="preserve">תורן 6 מטר ע"ג אלמנט בטון  </t>
  </si>
  <si>
    <t xml:space="preserve">או"ה תורן בגובה 4 מטר ע"ג אלמנט בטון  </t>
  </si>
  <si>
    <t>התקנת עמוד קונזולי בצמוד לקיר או עמוד קיים לצורך הגבהה והתקנה של אביזרי קצה. המחיר יכלול אישור מהנדס לחיבור העמוד</t>
  </si>
  <si>
    <t>או"ה של עמוד קונזולי בגובה של 4 מטר</t>
  </si>
  <si>
    <t>קוביית בטון לעמוד</t>
  </si>
  <si>
    <t>טאבלט לסייר או לרבש"ץ</t>
  </si>
  <si>
    <t>טאבלט מוקשח</t>
  </si>
  <si>
    <t>צפיה</t>
  </si>
  <si>
    <t>צפיה בשרת הקלטות וניהול בתשתית אחת</t>
  </si>
  <si>
    <t>מתג KVM תומך ב-2 כניסות ו2 יציאות  HDMI/DVI</t>
  </si>
  <si>
    <t>שרתים וממשק משתמש מערכת</t>
  </si>
  <si>
    <t xml:space="preserve">מטריצה לניהול מסכים מרובים הפריט כולל את כלל הרכיבים ואת הקונפיגורציה של עמדת הקליינט הנוספת </t>
  </si>
  <si>
    <t>מטריצה וירטואלית ל6 מסכים</t>
  </si>
  <si>
    <t>מוניטור לצפיה ושליטה לרבות כלל האביזרים והאלמנטים הנדרשים (מתגים, כבלים מתאימים וכיוצ"ב) להפעלה מיטבית מלאה</t>
  </si>
  <si>
    <t>מוניטור טמ"ס "27-LCD:</t>
  </si>
  <si>
    <t>מוניטור טמ"ס "32-LCD:</t>
  </si>
  <si>
    <t>מוניטור טמ"ס "50-LCD:</t>
  </si>
  <si>
    <t>מיקרופון למוקד</t>
  </si>
  <si>
    <t>להגדלת נפח איחסון זיכרון מעבר ל21 ימי-ההקלטה הנ"ל</t>
  </si>
  <si>
    <t>לניהוג היחצ"ג</t>
  </si>
  <si>
    <t>מוט ניהוג למצלמה ג'ויסטיק</t>
  </si>
  <si>
    <t xml:space="preserve">שרת איחסון לכלל הציודים שבפרויקט המחיר הינו מכלול הכולל כל הרכיבים הנדרשים לאחסון בנפח של לפחות 21 ימי-הקלטה לכל האביזרים </t>
  </si>
  <si>
    <t>חומרה למערכת ההקלטה כולל דיסק 8TB להקלטת וידיאו ודיסק SSD עבור מערכת ההפעלה.</t>
  </si>
  <si>
    <t>חומרה ותוכנה לתחנת עבודה</t>
  </si>
  <si>
    <t xml:space="preserve">מכלול תחנת עבודה </t>
  </si>
  <si>
    <t>הוספת קליינט במיקום שונה לצורך צפייה ושליטה בכלל מערכות הישל"ט הפריט כולל את כלל הרכיבים ואת הקונפיגורציה של עמדת הקליינט הנוספת</t>
  </si>
  <si>
    <t>הוספת קליינט לעמדות ומערכות השליטה בישל"ט</t>
  </si>
  <si>
    <t xml:space="preserve">תוכנות </t>
  </si>
  <si>
    <t>תוכנה לניהול ושליטה במערכת LPR התוכנה כוללת את כלל הרכיבים לשליטה מערכת בזמן אמת ובתחקור לאחור</t>
  </si>
  <si>
    <t xml:space="preserve">תוכנה לניהול LPR </t>
  </si>
  <si>
    <t>חומרה ותוכנה למערכת המכ"ם המאפשרת אינטגרציה מלאה עם מערכות השו"ב בפרוייקט</t>
  </si>
  <si>
    <t>תוכנה לניהול מכ"ם</t>
  </si>
  <si>
    <t>ערוץ למצלמה יחידה</t>
  </si>
  <si>
    <t>רישיון למצלמה יחידה</t>
  </si>
  <si>
    <t>חיבור מצלמות קיימות למערכת החדשה</t>
  </si>
  <si>
    <t>רישיון וידיאו למצלמה קיימת</t>
  </si>
  <si>
    <t>תוכנת ניהול וידיאו</t>
  </si>
  <si>
    <t>תוכנה לניהול הקלטה ואחזור לוידיאו ואודיו ברשת לכלל המצלמות בפרוייקט  (VMS)</t>
  </si>
  <si>
    <t>שרת ותוכנת שו"ב (מודל שו"ב עירוני)</t>
  </si>
  <si>
    <t>אופציה - או"ה של כלל הרכיבים : חומרה תוכנה הנחוצים לפעולה של הישל"ט  ולשילוב כלל המרכיבים (מודול שו"ב עירוני)</t>
  </si>
  <si>
    <t xml:space="preserve">שרת ותוכנת שו"ב </t>
  </si>
  <si>
    <t>או"ה של כלל הרכיבים : חומרה תוכנה הנחוצים לפעולה של הישל"ט  ולשילוב כלל המרכיבים</t>
  </si>
  <si>
    <t>5.1.1</t>
  </si>
  <si>
    <t>אספקת מתח נמוך ותקשורת  בין רכיבי המערכת השונים</t>
  </si>
  <si>
    <t>CAT-7 לתנאי חוץ NYY</t>
  </si>
  <si>
    <t>4.3.1</t>
  </si>
  <si>
    <t>ארון ריכוז בגודל 6U הכולל את כלל הפריטים להכולל את כלל הפריטים לתקשורת (מתגים רכיבים אופטיים ועוד) ואספקת מתח (ספקי כוח,ממירי מתח ועוד) וגבוי מתח לכלל המערכות בנקודה</t>
  </si>
  <si>
    <t>או"ה של ארון ריכוז תקשורת וחשמל לקליינט נוסף ויודגש שהארון כולל את הארון הפיזי, מתגי תקשורת וספקי כוח.</t>
  </si>
  <si>
    <t>4.2.4</t>
  </si>
  <si>
    <t>ארון ריכוז בגודל 44U הכולל את כלל הפריטים להכולל את כלל הפריטים לתקשורת(מתגים רכיבים אופטיים ועוד) ואספקת מתח(ספקי כוח,ממירי מתח ועוד) וגבוי מתח לכלל המערכות בישל"ט</t>
  </si>
  <si>
    <t>או"ה של ארון ריכוז תקשורת וחשמל לחדר השליטה יודגש שהארון כולל את הארון הפיזי, מתגי תקשורת וספקי כוח.</t>
  </si>
  <si>
    <t>4.2.3</t>
  </si>
  <si>
    <t>או"ה של ארון ריכוז תקשורת וחשמל למערכת התצפית ו/ או המכ"ם ו/או הסנסור הנדרש. יודגש שהארון כולל את הארון הפיזי, מתגי תקשורת, ספקי כוח וכלל הציוד הנדרש להפעלה מבצעית מלאה.</t>
  </si>
  <si>
    <t>4.2.2</t>
  </si>
  <si>
    <t>חיבור כלל רכיבי המערכת המכלולל יכלול את כלל הרכיבים והרשיונות ליצירת תקשורת אל חוטית דו כיוונית בין רכיבי המערכת.</t>
  </si>
  <si>
    <t>או"ה לינק אל חוטי בתדר 5.8 GHZ להעברת נתונים באופן דו כיווני לפי חישובי העברת הנתונים של כלל המערכת. כל יחידה תכלול את כלל רכיבים להעברת מידע מנקודה לנקודה.</t>
  </si>
  <si>
    <t>4.1.4</t>
  </si>
  <si>
    <t>יחידת קצה לא כולל בסיס</t>
  </si>
  <si>
    <t>או"ה לינק אל חוטי בגלים מילימטריים PTMP יחידת קצה 700 מטר להעברת נתונים בקיבולת רוחב פס של 1000/1000Mbps סימטרי לפי חישובי העברת הנתונים של כלל המערכת. כל יחידה תכלול את כלל רכיבים להעברת מידע מנקודה לנקודה מנקודה למספר נקודות 57-66GHz.</t>
  </si>
  <si>
    <t>או"ה לינק אל חוטי בגלים מילימטריים PTMP יחידת קצה 300 מטר להעברת נתונים בקיבולת רוחב פס של 1000/1000Mbps סימטרי לפי חישובי העברת הנתונים של כלל המערכת. כולל 2 ממשקי RJ45 ויכולת PoE-In וגם PoE-Out. כל יחידה תכלול את כלל רכיבים להעברת מידע מנקודה למספר נקודות 57-66GHz.</t>
  </si>
  <si>
    <t>או"ה לינק אל חוטי בגלים מילימטריים PTMP יחידת קצה 300 מטר להעברת נתונים בקיבולת רוחב פס של 1000/1000Mbps סימטרי לפי חישובי העברת הנתונים של כלל המערכת. כל יחידה תכלול את כלל רכיבים להעברת מידע מנקודה למספר נקודות 57-66GHz.</t>
  </si>
  <si>
    <t>יחידת בסיס לא כולל יחידות קצה</t>
  </si>
  <si>
    <t>או"ה לינק אל חוטי בגלים מילימטריים PTMP יחידת בסיס 360⁰ עם תמיכה בלפחות 50 יחידות קצה, להעברת נתונים בקיבולת רוחב פס של 1000/1000Mbps סימטרי לפי חישובי העברת הנתונים של כלל המערכת. כולל 2 ממשקי RJ45 ויכולת PoE-In וגם PoE-Out. כל יחידה תכלול את כלל רכיבים להעברת מידע מנקודה למספר נקודות 57-66GHz.</t>
  </si>
  <si>
    <t>4.1.3</t>
  </si>
  <si>
    <t>או"ה לינק אל חוטי בגלים מילימטריים PTMP יחידת בסיס 90⁰ עם תמיכה בלפחות 12 יחידות קצה, להעברת נתונים בקיבולת רוחב פס של 1000/1000Mbps סימטרי לפי חישובי העברת הנתונים של כלל המערכת. כולל 2 ממשקי RJ45 ויכולת PoE-In וגם PoE-Out. כל יחידה תכלול את כלל רכיבים להעברת מידע מנקודה למספר נקודות 57-66GHz.</t>
  </si>
  <si>
    <t xml:space="preserve">מכלול- 2 הצדדים 
</t>
  </si>
  <si>
    <t>או"ה לינק אל חוטי בגלים מילימטריים PTP להעברת נתונים בקיבולת רוחב פס של 1000/1000Mbps סימטרי לפי חישובי העברת הנתונים של כלל המערכת. כולל 2 ממשקי RJ45 ויכולת PoE-In וגם PoE-Out. כל יחידה תכלול את כלל רכיבים להעברת מידע מנקודה לנקודה 57-66GHz. (מיועד לטווח עד 1300 מ')</t>
  </si>
  <si>
    <t>או"ה לינק אל חוטי בגלים מילימטריים PTP להעברת נתונים בקיבולת רוחב פס של 1000/1000Mbps סימטרי לפי חישובי העברת הנתונים של כלל המערכת. כולל 2 ממשקי RJ45 ויכולת PoE-In וגם PoE-Out. כל יחידה תכלול את כלל רכיבים להעברת מידע מנקודה לנקודה 57-66GHz. (מיועד לטווח עד 300 מ')</t>
  </si>
  <si>
    <t>או"ה לינק אל חוטי בגלים מילימטריים PTP להעברת נתונים בקיבולת רוחב פס של 1000/1000Mbps סימטרי לפי חישובי העברת הנתונים של כלל המערכת. כולל ממשק RJ45 גיגה בודד. כל יחידה תכלול את כלל רכיבים להעברת מידע מנקודה לנקודה 57-66GHz. (מיועד לטווח עד 350 מ')</t>
  </si>
  <si>
    <t>או"ה לינק אל חוטי בגלים מילימטריים PTP להעברת נתונים בקיבולת רוחב פס של 1000/1000Mbps סימטרי לפי חישובי העברת הנתונים של כלל המערכת. כל יחידה תכלול את כלל רכיבים להעברת מידע מנקודה לנקודה 71-76GHz. (מיועד לטווח עד 5000 מ')</t>
  </si>
  <si>
    <t>או"ה לינק אל חוטי בגלים מילימטריים PTP להעברת נתונים בקיבולת רוחב פס של 1000/1000Mbps סימטרי לפי חישובי העברת הנתונים של כלל המערכת. כל יחידה תכלול את כלל רכיבים להעברת מידע מנקודה לנקודה 71-76GHz. (מיועד לטווח עד 2100 מ')</t>
  </si>
  <si>
    <t>או"ה לינק אל חוטי בגלים מילימטריים PTP להעברת נתונים בקיבולת רוחב פס של 1000/1000Mbps סימטרי לפי חישובי העברת הנתונים של כלל המערכת. כל יחידה תכלול את כלל רכיבים להעברת מידע מנקודה לנקודה 71-76GHz. (מיועד לטווח עד 1700 מ')</t>
  </si>
  <si>
    <t>או"ה לינק אל חוטי בגלים מילימטרייםPTP להעברת נתונים בקיבולת רוחב פס של 750/250Mbps לפי חישובי העברת הנתונים של כלל המערכת. כל יחידה תכלול את כלל רכיבים להעברת מידע מנקודה לנקודה 71-76GHz. (מיועד לטווח עד 2300 מ')</t>
  </si>
  <si>
    <t>או"ה לינק אל חוטי בגלים מילימטריים PTP להעברת נתונים בקיבולת רוחב פס של 750/250Mbps לפי חישובי העברת הנתונים של כלל המערכת. כל יחידה תכלול את כלל רכיבים להעברת מידע מנקודה לנקודה 71-76GHz. (מיועד לטווח עד 1800 מ')</t>
  </si>
  <si>
    <t>או"ה לינק אל חוטי בגלים מילימטריים PTP להעברת נתונים בקיבולת רוחב פס של 750/250Mbps אסימטרי לפי חישובי העברת הנתונים של כלל המערכת. כל יחידה תכלול את כלל רכיבים להעברת מידע מנקודה לנקודה 71-76GHz. (מיועד לטווח עד 1400 מ')</t>
  </si>
  <si>
    <t>חיבור כלל ארונות התקשורת בפרוייקט</t>
  </si>
  <si>
    <t>4.1.2</t>
  </si>
  <si>
    <t>מכלול כריזה בנקודת קצת לרבות כלל המרכיבים הנדרשים להפעלה מבצעית, מינימום 200 מטר שמע כריזה</t>
  </si>
  <si>
    <t>או"ה של כלל הרכיבים שיאפשרו תקשורת מוגברת קול בין הישל"ט לנקודת הקצה לתקשורת מול גורם חשוד.</t>
  </si>
  <si>
    <t xml:space="preserve">כריזה </t>
  </si>
  <si>
    <t>מכלול כריזה (שופר IP) בנקודת קצה לרבות כלל המרכיבים הנדרשים להפעלה מבצעית  - מחיר יחידה יכלול את החלק היחסי להפעלה מושלמת של המערכת (רישיון במידה ונדרש).  מינימום 350 מטר שמע כריזה</t>
  </si>
  <si>
    <t>3.1.1</t>
  </si>
  <si>
    <t>מערכת גילוי מכ"ם</t>
  </si>
  <si>
    <t>או"ה מכ"ם גזרתי לטווח ארוך ברונית או ש"ע הפריט כולל אינטגרציה מלאה עם תוכנת השו"ב שתבחר בפרוייקט.</t>
  </si>
  <si>
    <t>או"ה מכ"ם גזרתי לטווח בינוני מתוצרת מגוס דגם SR1000 או ש"ע הפריט כולל אינטגרציה מלאה עם תוכנת השו"ב שתבחר בפרוייקט.</t>
  </si>
  <si>
    <t>או"ה מכ"ם גזרתי קצר טווח מתוצרת מגוס דגם SR500 או ש"ע הפריט כולל אינטגרציה מלאה עם תוכנת השו"ב שתבחר בפרוייקט.</t>
  </si>
  <si>
    <t>או"ה מכ"ם גזרתי קצר טווח מתוצרת מגוס דגם SR250 או ש"ע הפריט כולל אינטגרציה מלאה עם תוכנת השו"ב שתבחר בפרוייקט.</t>
  </si>
  <si>
    <t>מכ"ם</t>
  </si>
  <si>
    <t>תקשורת 4G כרטיס סים + יציאת IP כנדרש</t>
  </si>
  <si>
    <t>תקשורת</t>
  </si>
  <si>
    <t>קיט עמדה נתיקה</t>
  </si>
  <si>
    <t xml:space="preserve">מצלמה יעודית לזיהוי פנים VA </t>
  </si>
  <si>
    <t>מבזק פלאש</t>
  </si>
  <si>
    <t>מצלמה יעודית לזיהוי פנים VA</t>
  </si>
  <si>
    <t>מצלמה לזיהוי פנים</t>
  </si>
  <si>
    <t>מצלמת IP יום-לילה חיצונית כולל יחצ"ג PTZ לחקירת התראות בטווחים מעל 1,500 מ' (לחקירת אירועים ללא אנליטקה) העלות תכלול פנס א.א ל 270 מטר.</t>
  </si>
  <si>
    <t>מצלמת יום ממונעת עם זרקור ליזר לחקירת גילויים במרחק של מעל 1,500 מ'</t>
  </si>
  <si>
    <t xml:space="preserve">או"ה מערכת תצפית הכוללת יחצ"ג מתאים לעבודה רציפה, מצלמה טרמית אופגל או ש"ע 17 מיקרון 640X512 דו שדית  באורך מוקד 45/225 מ"מ  לתצפית וגילוי ע"י אנליטיקה </t>
  </si>
  <si>
    <t>מערכת גילוי וחקירה לילה</t>
  </si>
  <si>
    <t>או"ה מערכת תצפית הכוללת יחצ"ג מתאים לעבודה רציפה, מצלמה טרמית אופגל או ש"ע 17 מיקרון 640X512 זום רציף באורך מוקד 26-105 מ"מ  לתצפית וגילוי ע"י אנליטיקה (לטווחים של 500 מטר)</t>
  </si>
  <si>
    <t xml:space="preserve">או"ה מערכת תצפית הכוללת יחצ"ג מתאים לעבודה רציפה, מצלמה טרמית אופגל או ש"ע 17 מיקרון 640X512 דו שדית  באורך מוקד 135-45 מ"מ לתצפית וגילוי ע"י אנליטיקה </t>
  </si>
  <si>
    <t>או"ה מערכת תצפית הכוללת יחצ"ג מתאים לעבודה רציפה, מצלמה טרמית אופגל או ש"ע 17 מיקרון 640X512 כולל עדשה באורך מוקד 100 מ"מ  לתצפית וגילוי ע"י אנליטיקה</t>
  </si>
  <si>
    <t>או"ה מערכת תצפית הכוללת יחצ"ג מתאים לעבודה רציפה, מצלמה טרמית אופגל או ש"ע 17 מיקרון 640X512 כולל עדשה באורך מוקד 75 מ"מ  לתצפית וגילוי ע"י אנליטיקה</t>
  </si>
  <si>
    <t>או"ה מערכת תצפית הכוללת יחצ"ג מתאים לעבודה רציפה, מצלמה טרמית אופגל או ש"ע 17 מיקרון 640X512 כולל עדשה באורך מוקד 60 מ"מ  לתצפית וגילוי ע"י אנליטיקה</t>
  </si>
  <si>
    <t>דרישות מינימליות- זווית צילום: עדשה 110⁰ מעלות, איכות תמונה: עד 36 מגה פיקסל,איכות וידאו: Full HD, כולל תקשורת ע"ב סים</t>
  </si>
  <si>
    <t>מצלמת ציידים</t>
  </si>
  <si>
    <t>מצלמת שביל\ציידים דגם "DS-2XS6F45G0-ICx(/4G)" תוצרת 'hikvision' או ש"ע, יכולת התממשקות למערכת VMS וקבלת התראות, כולל תקשורת ע"ב סים</t>
  </si>
  <si>
    <t>מצלמה טרמית לא מקוררת  17 מיקרון תוצרת אופגל או ש"ע לצורך חיבור למערכת VA בשטחים מיוחדים לגילוי אדם בטווח 500 מטר</t>
  </si>
  <si>
    <t xml:space="preserve">או"ה מצלמת VMD טרמית לא מקוררת סטאטית לטווח של עד 500  מ(60mm)  </t>
  </si>
  <si>
    <t>מצלמה טרמית לא מקוררת  17 מיקרון תוצרת אופגל או ש"ע לצורך חיבור למערכת VA בשטחים מיוחדים לגילוי אדם בטווח 400 מטר</t>
  </si>
  <si>
    <t xml:space="preserve">או"ה מצלמת VMD טרמית לא מקוררת סטאטית לטווח של עד 400 מ (50mm)  </t>
  </si>
  <si>
    <t>מצלמה טרמית לא מקוררת  17 מיקרון תוצרת אופגל או ש"ע לצורך חיבור למערכת VA בשטחים מיוחדים לגילוי אדם בטווח 250 מטר</t>
  </si>
  <si>
    <t xml:space="preserve">או"ה מצלמת VMD טרמית לא מקוררת סטאטית לטווח של עד 250 מ (35mm) </t>
  </si>
  <si>
    <t>מצלמה טרמית לא מקוררת  17 מיקרון תוצרת אופגל או ש"ע לצורך חיבור למערכת VA בשטחים מיוחדים לגילוי אדם בטווח 100 מטר</t>
  </si>
  <si>
    <t>או"ה מצלמת VMD טרמית לא מקוררת סטאטית לטווח של עד 100 מ (19mm או ש"ע)</t>
  </si>
  <si>
    <t>מכלול הכולל מארז מוקשח ומצלמה המתאימה להתקנה ועבודה רציפה עם מערכת LPR - יכולת מיגון רצפתי הכולל ביטון</t>
  </si>
  <si>
    <t>מכלול הכולל מארז מוקשח ומצלמה המתאימה להתקנה ועבודה רציפה עם מערכת LPR</t>
  </si>
  <si>
    <t>או"ה של מצלמת IP למערכת LPR הכוללת מיתקון ומיגון מושלם לעבודה רציפה בכל תנאי התאורה</t>
  </si>
  <si>
    <t>מצלמת יום עם זרקור ליזר לחקירת גילויים</t>
  </si>
  <si>
    <t>מצלמת רשת 500 60X 2MP PTZמ לייזר LPR/זיהוי פנים, A.TRACK</t>
  </si>
  <si>
    <t xml:space="preserve">מצלמת PTZ </t>
  </si>
  <si>
    <t>מצלמת רשת 4MP PTZ זום A.TRACKING IR200 X32,רמקול ואור מהבהב</t>
  </si>
  <si>
    <t>מצלמת IP המאפשרת אנליטקה בתצורת כיפה המכלול מורכב: ממארז המתאים להתקנה בתנאי OUTDOOR ו/או INDOOR, מצלמה באיכות FHD, עדשה באיכות גבוהה אורך מוקד 2.8-12 מ"מ אלא אם צויין אחרת</t>
  </si>
  <si>
    <t>מצלמות לפרויקט מצלמות במרחב הפנימי - מכלול מצלמת IP ברזולוציית HD בזיווד DOME מוגן ונדליזם</t>
  </si>
  <si>
    <t>מצלמת רשת צינור 8MP עדשה 2.8מ"מ, IR עד 50מ, DF AcuSense</t>
  </si>
  <si>
    <t>מצלמה קבועה פנימית / חיצונית צינור Bullet</t>
  </si>
  <si>
    <t>מכלול מצלמת IP  ברזולוציית HD בזיווד DOME מוגן ונדליזם</t>
  </si>
  <si>
    <t>גודל חיישן 1/3 CMOS/CCD לפחות, רזולוציה: TVL 720 או 2 מגה פיקסל בטכנולוגית AHD, עדשה 2.8-12 מ"מ, א.א. מובנה לטווח של 40 מטר לפחות, IP66</t>
  </si>
  <si>
    <t>מצלמת בוקס/בולט פנימית</t>
  </si>
  <si>
    <t>מצלמת רשת כיפה 8MP עדשה 2.8 עד30מ'  +מיק' IP67,IK10</t>
  </si>
  <si>
    <t xml:space="preserve">מכלול מצלמת IP  בזיווד DOME </t>
  </si>
  <si>
    <t>זרקור LED IR באונה רחבה להארה למרחק של 80 מטר מינימום בכדי לאפשר אנליטיקה במרחב ההארה.</t>
  </si>
  <si>
    <t>או"ה של זרקור IR LED לטווח של 80 מטר מינימום</t>
  </si>
  <si>
    <t>מצלמת IP המאפשרת אנליטקה בתצורת BOX המכלול מורכב: ממארז המתאים להתקנה בתנאי OUTDOOR, מצלמה באיכות FHD, עדשה באיכות גבוהה אורך מוקד 2.8-12 מ"מ אלא אם צויין אחרת</t>
  </si>
  <si>
    <t>או"ה של מצלמתIP  באיכות FHD 1080P בתצורת BOX</t>
  </si>
  <si>
    <t>מצלמות</t>
  </si>
  <si>
    <t>סה"כ מחיר</t>
  </si>
  <si>
    <t>סה"כ כמות</t>
  </si>
  <si>
    <t>מחיר ליחידה</t>
  </si>
  <si>
    <t>יחידת מידה</t>
  </si>
  <si>
    <t>תאור</t>
  </si>
  <si>
    <t>פריט</t>
  </si>
  <si>
    <t>נושא</t>
  </si>
  <si>
    <t>למען הסר ספק כל הסעיפים ללא יוצא מן הכלל יכללו במחיר היחידה המוגש פה ע"י הקבלן את: תיכנון סופי, יבוא, הובלה, אספקה, התקנה, הפעלה, הרצה, הכנסה לשירות, שירות ואחריות לשלוש שנים, תיאום מול כל הגופים הנדרשים, הוצאת היתרים מכל גוף או רשות ככל שיידרש, הכנת ספרות, שרטוטים, סכמות, חדשנות, חיווטים כולל סיבים אופטיים, כבילה מלאה, מחברים, מתאמים, מפצלים, מרחיקים, כולל לסיבים האופטים הלחמה-השמטה- מחברים-מתאמים- בדיקות ODTR וכו', זרועות, קונזולות, תומכים מאושרי קונסקטורקטור, כל כלי העבודה, עובדים מומחים, ציוד כגון מחפרון, עגלות, רמפות, סולמות, מנופים לכל סוגיהן בהתאם לכל הנדרש לפי התכנון המאושר כתב הכמויות ותנאי השטח וכל זאת ללא תוספת מחיר מעבר למחיר הנדרש על ידכם בכתב הכמויות</t>
  </si>
  <si>
    <r>
      <t xml:space="preserve">מצלמת IP יום-לילה חיצונית  כולל יחצ"ג PTZ </t>
    </r>
    <r>
      <rPr>
        <b/>
        <u/>
        <sz val="11"/>
        <color theme="1"/>
        <rFont val="Tahoma"/>
        <family val="2"/>
      </rPr>
      <t>לחקירת התראות</t>
    </r>
    <r>
      <rPr>
        <sz val="11"/>
        <color theme="1"/>
        <rFont val="Tahoma"/>
        <family val="2"/>
      </rPr>
      <t xml:space="preserve"> בטווחים בינוניים ארוכים העלות תכלול פנס א.א ל 270 מטר כדוגמת VIDEOTEC.</t>
    </r>
  </si>
  <si>
    <r>
      <t xml:space="preserve">או"ה של מצלמת IP למערכת LPR הכוללת מיתקון ומיגון מושלם לעבודה רציפה בכל תנאי התאורה - </t>
    </r>
    <r>
      <rPr>
        <b/>
        <sz val="11"/>
        <color theme="1"/>
        <rFont val="Tahoma"/>
        <family val="2"/>
      </rPr>
      <t>כולל ביטון רצפתי</t>
    </r>
  </si>
  <si>
    <r>
      <rPr>
        <b/>
        <u/>
        <sz val="11"/>
        <color theme="1"/>
        <rFont val="Tahoma"/>
        <family val="2"/>
      </rPr>
      <t>התקנת</t>
    </r>
    <r>
      <rPr>
        <sz val="11"/>
        <color theme="1"/>
        <rFont val="Tahoma"/>
        <family val="2"/>
      </rPr>
      <t xml:space="preserve"> מכ"ם גזרתי מתוצרת מגוס דגם SR500/SR1000 או ש"ע הפריט כולל אינטגרציה מלאה עם תוכנת השו"ב שתבחר בפרוייקט - המכ"ם יסופק ע"י הלקוח המחיר כולל התקנה ואינטגרציה בלבד.</t>
    </r>
  </si>
  <si>
    <r>
      <t xml:space="preserve">או"ה כבל סיב אופטי Single mode 24 סיבים, כולל </t>
    </r>
    <r>
      <rPr>
        <u/>
        <sz val="11"/>
        <color rgb="FF000000"/>
        <rFont val="Tahoma"/>
        <family val="2"/>
      </rPr>
      <t>כלל</t>
    </r>
    <r>
      <rPr>
        <sz val="11"/>
        <color rgb="FF000000"/>
        <rFont val="Tahoma"/>
        <family val="2"/>
      </rPr>
      <t xml:space="preserve"> האביזרים הנדרשים </t>
    </r>
    <r>
      <rPr>
        <b/>
        <sz val="11"/>
        <color rgb="FF000000"/>
        <rFont val="Tahoma"/>
        <family val="2"/>
      </rPr>
      <t xml:space="preserve">להתקנה בתנאי </t>
    </r>
    <r>
      <rPr>
        <b/>
        <u/>
        <sz val="11"/>
        <color rgb="FF000000"/>
        <rFont val="Tahoma"/>
        <family val="2"/>
      </rPr>
      <t>חוץ</t>
    </r>
    <r>
      <rPr>
        <sz val="11"/>
        <color rgb="FF000000"/>
        <rFont val="Tahoma"/>
        <family val="2"/>
      </rPr>
      <t xml:space="preserve"> בתליה בגובה ו/או ע"ג גדר לרבות חיבור והפעלה והשחלה בצנרת במידת הצורך.</t>
    </r>
  </si>
  <si>
    <r>
      <t>ארון ריכוז פוליאסטר משוריין לתנאי OUTDOOR הכולל את כלל הפריטים לתקשורת (</t>
    </r>
    <r>
      <rPr>
        <b/>
        <sz val="11"/>
        <color rgb="FF000000"/>
        <rFont val="Tahoma"/>
        <family val="2"/>
      </rPr>
      <t>מתגים, רכיבים אופטיים ועוד</t>
    </r>
    <r>
      <rPr>
        <sz val="11"/>
        <color rgb="FF000000"/>
        <rFont val="Tahoma"/>
        <family val="2"/>
      </rPr>
      <t xml:space="preserve">) ואספקת מתח (ספקי כוח,ממירי מתח ועוד) וגבוי מתח לכל מערכות הקצה -מצלמות / המכ"ם / סנסור אחר. המחיר </t>
    </r>
    <r>
      <rPr>
        <b/>
        <sz val="11"/>
        <color rgb="FF000000"/>
        <rFont val="Tahoma"/>
        <family val="2"/>
      </rPr>
      <t>כולל</t>
    </r>
    <r>
      <rPr>
        <sz val="11"/>
        <color rgb="FF000000"/>
        <rFont val="Tahoma"/>
        <family val="2"/>
      </rPr>
      <t xml:space="preserve"> ב</t>
    </r>
    <r>
      <rPr>
        <u/>
        <sz val="11"/>
        <color rgb="FF000000"/>
        <rFont val="Tahoma"/>
        <family val="2"/>
      </rPr>
      <t>קר IP ל6 כניסות/יציאות + מגנט להתראת פתיחת דלת + חיבור לאינדקציית ניתוק מתח</t>
    </r>
    <r>
      <rPr>
        <sz val="11"/>
        <color rgb="FF000000"/>
        <rFont val="Tahoma"/>
        <family val="2"/>
      </rPr>
      <t xml:space="preserve"> (כדוגמת בקר 'אדם' או ש"ע)</t>
    </r>
  </si>
  <si>
    <r>
      <rPr>
        <b/>
        <sz val="11"/>
        <color rgb="FF000000"/>
        <rFont val="Tahoma"/>
        <family val="2"/>
      </rPr>
      <t>מכלול</t>
    </r>
    <r>
      <rPr>
        <sz val="11"/>
        <color rgb="FF000000"/>
        <rFont val="Tahoma"/>
        <family val="2"/>
      </rPr>
      <t xml:space="preserve"> שרת חומרה עבור מערכת אנליטיקה (VA) המאפשרת גילוי בהתאם לדמ"צ </t>
    </r>
    <r>
      <rPr>
        <b/>
        <u/>
        <sz val="11"/>
        <color rgb="FF000000"/>
        <rFont val="Tahoma"/>
        <family val="2"/>
      </rPr>
      <t>לפחות לעד 15 ערוצי וידאו</t>
    </r>
    <r>
      <rPr>
        <sz val="11"/>
        <color rgb="FF000000"/>
        <rFont val="Tahoma"/>
        <family val="2"/>
      </rPr>
      <t xml:space="preserve"> למצלמות </t>
    </r>
    <r>
      <rPr>
        <b/>
        <u/>
        <sz val="11"/>
        <color rgb="FF000000"/>
        <rFont val="Tahoma"/>
        <family val="2"/>
      </rPr>
      <t>ממונעות</t>
    </r>
    <r>
      <rPr>
        <sz val="11"/>
        <color rgb="FF000000"/>
        <rFont val="Tahoma"/>
        <family val="2"/>
      </rPr>
      <t xml:space="preserve"> ליכולת לסריקה בתנועה על פי פריסטים ואפשרות להוצאת נ.צ מדוייק של מיקום המטרה למפעיל ולמערכת השו"ב כולל קונפיגורציה מלאה לפי הגדרות הלקוח.</t>
    </r>
  </si>
  <si>
    <r>
      <t xml:space="preserve">תוכנה לגילוי ואבחנה כולל יכולת לביצוע אנליטיקה מנוהלת סריקה </t>
    </r>
    <r>
      <rPr>
        <b/>
        <u/>
        <sz val="11"/>
        <color rgb="FF000000"/>
        <rFont val="Tahoma"/>
        <family val="2"/>
      </rPr>
      <t>לכלל אביזרי הקצה</t>
    </r>
    <r>
      <rPr>
        <sz val="11"/>
        <color rgb="FF000000"/>
        <rFont val="Tahoma"/>
        <family val="2"/>
      </rPr>
      <t xml:space="preserve"> במערכת</t>
    </r>
  </si>
  <si>
    <r>
      <rPr>
        <b/>
        <sz val="11"/>
        <color rgb="FF000000"/>
        <rFont val="Tahoma"/>
        <family val="2"/>
      </rPr>
      <t>מכלול</t>
    </r>
    <r>
      <rPr>
        <sz val="11"/>
        <color rgb="FF000000"/>
        <rFont val="Tahoma"/>
        <family val="2"/>
      </rPr>
      <t xml:space="preserve"> שרת חומרה עבור מערכת  וידיאו אנליטיקה  AI deep learning  (בינה מלאכותית) המאפשרת גילוי בהתאם לדמ"צ למצלמות </t>
    </r>
    <r>
      <rPr>
        <b/>
        <u/>
        <sz val="11"/>
        <color rgb="FF000000"/>
        <rFont val="Tahoma"/>
        <family val="2"/>
      </rPr>
      <t>קבועות</t>
    </r>
    <r>
      <rPr>
        <sz val="11"/>
        <color rgb="FF000000"/>
        <rFont val="Tahoma"/>
        <family val="2"/>
      </rPr>
      <t xml:space="preserve"> </t>
    </r>
    <r>
      <rPr>
        <b/>
        <u/>
        <sz val="11"/>
        <color rgb="FF000000"/>
        <rFont val="Tahoma"/>
        <family val="2"/>
      </rPr>
      <t xml:space="preserve">לפחות לעד 40 ערוצי וידאו </t>
    </r>
    <r>
      <rPr>
        <sz val="11"/>
        <color rgb="FF000000"/>
        <rFont val="Tahoma"/>
        <family val="2"/>
      </rPr>
      <t>בעלת יכולת  לקביעת סיווגי אובייקטים ולמידת תא שטח בטכנולוגיית זיהוי וגילוי AI, העלות כולל קונפיגורציה מלאה לפי הגדרות הלקוח.</t>
    </r>
  </si>
  <si>
    <r>
      <t xml:space="preserve">ערוץ אנליטיקה למצלמות </t>
    </r>
    <r>
      <rPr>
        <b/>
        <sz val="11"/>
        <color rgb="FF000000"/>
        <rFont val="Tahoma"/>
        <family val="2"/>
      </rPr>
      <t>סטטיות</t>
    </r>
    <r>
      <rPr>
        <sz val="11"/>
        <color rgb="FF000000"/>
        <rFont val="Tahoma"/>
        <family val="2"/>
      </rPr>
      <t xml:space="preserve"> בהתאם לתכנון המבצעי </t>
    </r>
  </si>
  <si>
    <r>
      <t xml:space="preserve">ערוץ אנליטיקה למערכת ה-VA למצלמה </t>
    </r>
    <r>
      <rPr>
        <b/>
        <sz val="11"/>
        <color rgb="FF000000"/>
        <rFont val="Tahoma"/>
        <family val="2"/>
      </rPr>
      <t>סטטית</t>
    </r>
    <r>
      <rPr>
        <sz val="11"/>
        <color rgb="FF000000"/>
        <rFont val="Tahoma"/>
        <family val="2"/>
      </rPr>
      <t xml:space="preserve"> בהתאם לתכנון המבצעי עם התאמה לעבודה מלאה. המחיר הינו מכלול לאינטגרציה מבצעית מלאה וכולל בתוכו את כלל העליות הנדרשות להפעלת המערכת.</t>
    </r>
  </si>
  <si>
    <r>
      <t xml:space="preserve">ערוץ אנליטיקה למצלמות </t>
    </r>
    <r>
      <rPr>
        <b/>
        <sz val="11"/>
        <color rgb="FF000000"/>
        <rFont val="Tahoma"/>
        <family val="2"/>
      </rPr>
      <t>ממונעות</t>
    </r>
    <r>
      <rPr>
        <sz val="11"/>
        <color rgb="FF000000"/>
        <rFont val="Tahoma"/>
        <family val="2"/>
      </rPr>
      <t xml:space="preserve"> בהתאם לתכנון המבצעי</t>
    </r>
  </si>
  <si>
    <r>
      <t xml:space="preserve">ערוץ אנליטיקה למערכת ה-VA למצלמה </t>
    </r>
    <r>
      <rPr>
        <b/>
        <sz val="11"/>
        <color rgb="FF000000"/>
        <rFont val="Tahoma"/>
        <family val="2"/>
      </rPr>
      <t>ממונעת</t>
    </r>
    <r>
      <rPr>
        <sz val="11"/>
        <color rgb="FF000000"/>
        <rFont val="Tahoma"/>
        <family val="2"/>
      </rPr>
      <t xml:space="preserve"> בהתאם לתכנון המבצעי עם התאמה לעבודה מלאה. המחיר הינו מכלול לאינטגרציה מבצעית מלאה וכולל בתוכו את כלל העליות הנדרשות להפעלת המערכת.</t>
    </r>
  </si>
  <si>
    <r>
      <rPr>
        <sz val="11"/>
        <color rgb="FFFF0000"/>
        <rFont val="Tahoma"/>
        <family val="2"/>
      </rPr>
      <t>אופציה</t>
    </r>
    <r>
      <rPr>
        <sz val="11"/>
        <color rgb="FF000000"/>
        <rFont val="Tahoma"/>
        <family val="2"/>
      </rPr>
      <t xml:space="preserve"> - דיסק קשיח 8TB נוסף </t>
    </r>
  </si>
  <si>
    <r>
      <t>יום עבודות צוות מנוף- במקרים חריגים כאשר ישנו צורך להתקנות מעל 10 מטר גובה התקנת אביזרי קצה. י</t>
    </r>
    <r>
      <rPr>
        <b/>
        <sz val="11"/>
        <color rgb="FFFF0000"/>
        <rFont val="Tahoma"/>
        <family val="2"/>
      </rPr>
      <t>ובהר כי יתר הפריטים נכללים במחיר עלות ההתקנה</t>
    </r>
  </si>
  <si>
    <r>
      <t xml:space="preserve">5% ( מעלות המערכת </t>
    </r>
    <r>
      <rPr>
        <b/>
        <sz val="11"/>
        <color theme="1"/>
        <rFont val="Tahoma"/>
        <family val="2"/>
      </rPr>
      <t>הטכנולוגית</t>
    </r>
    <r>
      <rPr>
        <sz val="11"/>
        <color theme="1"/>
        <rFont val="Tahoma"/>
        <family val="2"/>
      </rPr>
      <t xml:space="preserve"> )</t>
    </r>
  </si>
  <si>
    <t xml:space="preserve">או"ה מערכת תצפית הכוללת יחצ"ג מתאים לעבודה רציפה, מצלמה טרמית אופגל או ש"ע 17 מיקרון 640X512 זום רציף באורך מוקד 35-150 מ"מ  לתצפית וגילוי ע"י אנליטיקה (לטווחים של 800 מטר) </t>
  </si>
  <si>
    <t>הצעת חברה</t>
  </si>
  <si>
    <t>אחוז הנחת קבלן</t>
  </si>
  <si>
    <t>סכום הנחת קבלן</t>
  </si>
  <si>
    <t>מחיר ליחידה - הצעה</t>
  </si>
  <si>
    <t>דגם</t>
  </si>
  <si>
    <t>יצרן</t>
  </si>
  <si>
    <t>ארץ ייצור</t>
  </si>
  <si>
    <t>קישור למפרט טכני</t>
  </si>
  <si>
    <t xml:space="preserve"> ימי הדרכה של כלל מפעילי המערכת בסיום ההתקנה - ללא עלות, במידה וידרש ימי הדרכות נוספות עלות הדרכה תתומחר בנפרד לפי יום הדרכה</t>
  </si>
  <si>
    <t>יום הדרכה</t>
  </si>
  <si>
    <t>לידיעה כי שירותי האחזקה והתמיכה יעמדו על 5% מעלות הפרויקט עבור 12 חודשים מסיום ההתקשרות הראשונית (לאחר 36 חודשי אחריות מלאה מסיום המסירה המבצעית המלאה)</t>
  </si>
  <si>
    <t>אומדן יועץ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</si>
</sst>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_ * #,##0_ ;_ * \-#,##0_ ;_ * &quot;-&quot;??_ ;_ @_ "/>
  </numFmts>
  <fonts count="25" x14ac:knownFonts="1">
    <font>
      <sz val="11"/>
      <color theme="1"/>
      <name val="Arial"/>
      <scheme val="minor"/>
    </font>
    <font>
      <sz val="11"/>
      <color theme="1"/>
      <name val="Arial"/>
      <family val="2"/>
    </font>
    <font>
      <sz val="12"/>
      <color theme="1"/>
      <name val="Arial"/>
      <family val="2"/>
    </font>
    <font>
      <b/>
      <sz val="11"/>
      <color theme="1"/>
      <name val="Arial"/>
      <family val="2"/>
    </font>
    <font>
      <sz val="11"/>
      <name val="Arial"/>
      <family val="2"/>
    </font>
    <font>
      <b/>
      <u/>
      <sz val="12"/>
      <color theme="1"/>
      <name val="Arial"/>
      <family val="2"/>
    </font>
    <font>
      <b/>
      <u/>
      <sz val="11"/>
      <color theme="1"/>
      <name val="Arial"/>
      <family val="2"/>
    </font>
    <font>
      <b/>
      <sz val="12"/>
      <color theme="1"/>
      <name val="Tahoma"/>
      <family val="2"/>
    </font>
    <font>
      <b/>
      <sz val="11"/>
      <color theme="1"/>
      <name val="Tahoma"/>
      <family val="2"/>
    </font>
    <font>
      <sz val="11"/>
      <color theme="1"/>
      <name val="Tahoma"/>
      <family val="2"/>
    </font>
    <font>
      <sz val="11"/>
      <name val="Tahoma"/>
      <family val="2"/>
    </font>
    <font>
      <b/>
      <u/>
      <sz val="11"/>
      <color theme="1"/>
      <name val="Tahoma"/>
      <family val="2"/>
    </font>
    <font>
      <u/>
      <sz val="11"/>
      <color rgb="FF000000"/>
      <name val="Tahoma"/>
      <family val="2"/>
    </font>
    <font>
      <sz val="11"/>
      <color rgb="FF000000"/>
      <name val="Tahoma"/>
      <family val="2"/>
    </font>
    <font>
      <b/>
      <sz val="11"/>
      <color rgb="FF000000"/>
      <name val="Tahoma"/>
      <family val="2"/>
    </font>
    <font>
      <b/>
      <u/>
      <sz val="11"/>
      <color rgb="FF000000"/>
      <name val="Tahoma"/>
      <family val="2"/>
    </font>
    <font>
      <sz val="11"/>
      <color rgb="FFFF0000"/>
      <name val="Tahoma"/>
      <family val="2"/>
    </font>
    <font>
      <b/>
      <sz val="11"/>
      <color rgb="FFFF0000"/>
      <name val="Tahoma"/>
      <family val="2"/>
    </font>
    <font>
      <sz val="11"/>
      <color theme="1"/>
      <name val="Arial"/>
      <family val="2"/>
      <scheme val="minor"/>
    </font>
    <font>
      <b/>
      <sz val="12"/>
      <color theme="1"/>
      <name val="Arial"/>
      <family val="2"/>
      <scheme val="minor"/>
    </font>
    <font>
      <b/>
      <sz val="10"/>
      <color theme="1"/>
      <name val="Arial"/>
      <family val="2"/>
      <scheme val="minor"/>
    </font>
    <font>
      <b/>
      <sz val="8"/>
      <color theme="1"/>
      <name val="Arial"/>
      <family val="2"/>
    </font>
    <font>
      <sz val="14"/>
      <color theme="1"/>
      <name val="Arial"/>
      <family val="2"/>
    </font>
    <font>
      <u/>
      <sz val="6.6"/>
      <color theme="10"/>
      <name val="Calibri"/>
      <family val="2"/>
    </font>
    <font>
      <sz val="14"/>
      <color theme="1"/>
      <name val="Arial"/>
      <family val="2"/>
      <scheme val="minor"/>
    </font>
  </fonts>
  <fills count="14">
    <fill>
      <patternFill patternType="none"/>
    </fill>
    <fill>
      <patternFill patternType="gray125"/>
    </fill>
    <fill>
      <patternFill patternType="solid">
        <fgColor rgb="FFDDD9C3"/>
        <bgColor rgb="FFDDD9C3"/>
      </patternFill>
    </fill>
    <fill>
      <patternFill patternType="solid">
        <fgColor rgb="FFFBE4D5"/>
        <bgColor rgb="FFFBE4D5"/>
      </patternFill>
    </fill>
    <fill>
      <patternFill patternType="solid">
        <fgColor theme="5" tint="0.79998168889431442"/>
        <bgColor rgb="FFFFFF00"/>
      </patternFill>
    </fill>
    <fill>
      <patternFill patternType="solid">
        <fgColor rgb="FFFFFF00"/>
        <bgColor rgb="FFFFFF00"/>
      </patternFill>
    </fill>
    <fill>
      <patternFill patternType="solid">
        <fgColor rgb="FFFFFF00"/>
        <bgColor rgb="FFFBE4D5"/>
      </patternFill>
    </fill>
    <fill>
      <patternFill patternType="solid">
        <fgColor rgb="FFA8D08D"/>
        <bgColor rgb="FFA8D08D"/>
      </patternFill>
    </fill>
    <fill>
      <patternFill patternType="solid">
        <fgColor theme="5" tint="0.79998168889431442"/>
        <bgColor rgb="FFFBE4D5"/>
      </patternFill>
    </fill>
    <fill>
      <patternFill patternType="solid">
        <fgColor theme="5" tint="0.79998168889431442"/>
        <bgColor theme="9"/>
      </patternFill>
    </fill>
    <fill>
      <patternFill patternType="solid">
        <fgColor rgb="FFFFFF00"/>
        <bgColor indexed="64"/>
      </patternFill>
    </fill>
    <fill>
      <patternFill patternType="solid">
        <fgColor theme="9" tint="0.59999389629810485"/>
        <bgColor indexed="64"/>
      </patternFill>
    </fill>
    <fill>
      <patternFill patternType="solid">
        <fgColor theme="9" tint="0.59999389629810485"/>
        <bgColor rgb="FFF2DBDB"/>
      </patternFill>
    </fill>
    <fill>
      <patternFill patternType="solid">
        <fgColor rgb="FFFFFF9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dotted">
        <color rgb="FF000000"/>
      </left>
      <right style="medium">
        <color rgb="FFCCCCCC"/>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8" fillId="0" borderId="0" applyFont="0" applyFill="0" applyBorder="0" applyAlignment="0" applyProtection="0"/>
    <xf numFmtId="0" fontId="23" fillId="0" borderId="0" applyNumberFormat="0" applyFill="0" applyBorder="0" applyAlignment="0" applyProtection="0">
      <alignment vertical="top"/>
      <protection locked="0"/>
    </xf>
  </cellStyleXfs>
  <cellXfs count="82">
    <xf numFmtId="0" fontId="0" fillId="0" borderId="0" xfId="0"/>
    <xf numFmtId="0" fontId="0" fillId="13" borderId="16" xfId="0" applyFill="1" applyBorder="1" applyAlignment="1" applyProtection="1">
      <alignment horizontal="center" vertical="center" wrapText="1"/>
      <protection locked="0"/>
    </xf>
    <xf numFmtId="164" fontId="20" fillId="11" borderId="16" xfId="1" applyNumberFormat="1" applyFont="1" applyFill="1" applyBorder="1" applyAlignment="1" applyProtection="1">
      <alignment horizontal="center" vertical="center" wrapText="1"/>
    </xf>
    <xf numFmtId="0" fontId="22" fillId="11" borderId="15" xfId="0" applyFont="1" applyFill="1" applyBorder="1" applyAlignment="1" applyProtection="1">
      <alignment wrapText="1"/>
      <protection locked="0"/>
    </xf>
    <xf numFmtId="0" fontId="2" fillId="0" borderId="0" xfId="0" applyFont="1" applyAlignment="1" applyProtection="1">
      <alignment wrapText="1"/>
    </xf>
    <xf numFmtId="164" fontId="2" fillId="0" borderId="0" xfId="0" applyNumberFormat="1" applyFont="1" applyAlignment="1" applyProtection="1">
      <alignment wrapText="1"/>
    </xf>
    <xf numFmtId="0" fontId="0" fillId="0" borderId="0" xfId="0" applyAlignment="1" applyProtection="1">
      <alignment wrapText="1"/>
    </xf>
    <xf numFmtId="0" fontId="0" fillId="0" borderId="0" xfId="0" applyProtection="1"/>
    <xf numFmtId="0" fontId="7" fillId="3" borderId="1" xfId="0" applyFont="1" applyFill="1" applyBorder="1" applyAlignment="1" applyProtection="1">
      <alignment horizontal="center" wrapText="1"/>
    </xf>
    <xf numFmtId="0" fontId="7" fillId="3" borderId="4" xfId="0" applyFont="1" applyFill="1" applyBorder="1" applyAlignment="1" applyProtection="1">
      <alignment horizontal="center" wrapText="1"/>
    </xf>
    <xf numFmtId="164" fontId="7" fillId="3" borderId="4" xfId="0" applyNumberFormat="1" applyFont="1" applyFill="1" applyBorder="1" applyAlignment="1" applyProtection="1">
      <alignment horizontal="center" wrapText="1"/>
    </xf>
    <xf numFmtId="0" fontId="21" fillId="12" borderId="16" xfId="0" applyFont="1" applyFill="1" applyBorder="1" applyAlignment="1" applyProtection="1">
      <alignment horizontal="center" vertical="center" wrapText="1"/>
    </xf>
    <xf numFmtId="0" fontId="8" fillId="3" borderId="1" xfId="0" applyFont="1" applyFill="1" applyBorder="1" applyAlignment="1" applyProtection="1">
      <alignment wrapText="1"/>
    </xf>
    <xf numFmtId="0" fontId="9" fillId="3" borderId="1" xfId="0" applyFont="1" applyFill="1" applyBorder="1" applyAlignment="1" applyProtection="1">
      <alignment wrapText="1"/>
    </xf>
    <xf numFmtId="164" fontId="9" fillId="3" borderId="1" xfId="0" applyNumberFormat="1" applyFont="1" applyFill="1" applyBorder="1" applyAlignment="1" applyProtection="1">
      <alignment wrapText="1"/>
    </xf>
    <xf numFmtId="164" fontId="9" fillId="4" borderId="1" xfId="0" applyNumberFormat="1" applyFont="1" applyFill="1" applyBorder="1" applyAlignment="1" applyProtection="1">
      <alignment wrapText="1"/>
    </xf>
    <xf numFmtId="10" fontId="22" fillId="11" borderId="15" xfId="0" applyNumberFormat="1" applyFont="1" applyFill="1" applyBorder="1" applyAlignment="1" applyProtection="1">
      <alignment wrapText="1"/>
    </xf>
    <xf numFmtId="164" fontId="22" fillId="11" borderId="15" xfId="0" applyNumberFormat="1" applyFont="1" applyFill="1" applyBorder="1" applyAlignment="1" applyProtection="1">
      <alignment wrapText="1"/>
    </xf>
    <xf numFmtId="0" fontId="22" fillId="11" borderId="15" xfId="0" applyFont="1" applyFill="1" applyBorder="1" applyAlignment="1" applyProtection="1">
      <alignment wrapText="1"/>
    </xf>
    <xf numFmtId="0" fontId="0" fillId="13" borderId="16" xfId="0" applyFill="1" applyBorder="1" applyAlignment="1" applyProtection="1">
      <alignment horizontal="center" vertical="center" wrapText="1"/>
    </xf>
    <xf numFmtId="0" fontId="23" fillId="11" borderId="15" xfId="2" applyFill="1" applyBorder="1" applyAlignment="1" applyProtection="1">
      <alignment wrapText="1"/>
    </xf>
    <xf numFmtId="0" fontId="9" fillId="3" borderId="1" xfId="0" applyFont="1" applyFill="1" applyBorder="1" applyAlignment="1" applyProtection="1">
      <alignment horizontal="right" wrapText="1"/>
    </xf>
    <xf numFmtId="0" fontId="9" fillId="3" borderId="13" xfId="0" applyFont="1" applyFill="1" applyBorder="1" applyAlignment="1" applyProtection="1">
      <alignment horizontal="right" wrapText="1" readingOrder="2"/>
    </xf>
    <xf numFmtId="0" fontId="9" fillId="3" borderId="12" xfId="0" applyFont="1" applyFill="1" applyBorder="1" applyAlignment="1" applyProtection="1">
      <alignment horizontal="right" wrapText="1" readingOrder="2"/>
    </xf>
    <xf numFmtId="0" fontId="9" fillId="3" borderId="8" xfId="0" applyFont="1" applyFill="1" applyBorder="1" applyAlignment="1" applyProtection="1">
      <alignment horizontal="right" wrapText="1"/>
    </xf>
    <xf numFmtId="0" fontId="9" fillId="3" borderId="8" xfId="0" applyFont="1" applyFill="1" applyBorder="1" applyAlignment="1" applyProtection="1">
      <alignment wrapText="1"/>
    </xf>
    <xf numFmtId="164" fontId="9" fillId="3" borderId="8" xfId="0" applyNumberFormat="1" applyFont="1" applyFill="1" applyBorder="1" applyAlignment="1" applyProtection="1">
      <alignment wrapText="1"/>
    </xf>
    <xf numFmtId="0" fontId="9" fillId="3" borderId="10" xfId="0" applyFont="1" applyFill="1" applyBorder="1" applyAlignment="1" applyProtection="1">
      <alignment horizontal="right" wrapText="1"/>
    </xf>
    <xf numFmtId="0" fontId="9" fillId="3" borderId="10" xfId="0" applyFont="1" applyFill="1" applyBorder="1" applyAlignment="1" applyProtection="1">
      <alignment wrapText="1"/>
    </xf>
    <xf numFmtId="164" fontId="9" fillId="3" borderId="10" xfId="0" applyNumberFormat="1" applyFont="1" applyFill="1" applyBorder="1" applyAlignment="1" applyProtection="1">
      <alignment horizontal="right" wrapText="1"/>
    </xf>
    <xf numFmtId="164" fontId="9" fillId="7" borderId="1" xfId="0" applyNumberFormat="1" applyFont="1" applyFill="1" applyBorder="1" applyAlignment="1" applyProtection="1">
      <alignment wrapText="1"/>
    </xf>
    <xf numFmtId="164" fontId="9" fillId="7" borderId="8" xfId="0" applyNumberFormat="1" applyFont="1" applyFill="1" applyBorder="1" applyAlignment="1" applyProtection="1">
      <alignment wrapText="1"/>
    </xf>
    <xf numFmtId="0" fontId="9" fillId="3" borderId="6" xfId="0" applyFont="1" applyFill="1" applyBorder="1" applyAlignment="1" applyProtection="1">
      <alignment horizontal="right" wrapText="1"/>
    </xf>
    <xf numFmtId="0" fontId="9" fillId="3" borderId="6" xfId="0" applyFont="1" applyFill="1" applyBorder="1" applyAlignment="1" applyProtection="1">
      <alignment wrapText="1"/>
    </xf>
    <xf numFmtId="164" fontId="9" fillId="7" borderId="6" xfId="0" applyNumberFormat="1" applyFont="1" applyFill="1" applyBorder="1" applyAlignment="1" applyProtection="1">
      <alignment wrapText="1"/>
    </xf>
    <xf numFmtId="0" fontId="9" fillId="3" borderId="4" xfId="0" applyFont="1" applyFill="1" applyBorder="1" applyAlignment="1" applyProtection="1">
      <alignment horizontal="right" wrapText="1"/>
    </xf>
    <xf numFmtId="0" fontId="9" fillId="3" borderId="4" xfId="0" applyFont="1" applyFill="1" applyBorder="1" applyAlignment="1" applyProtection="1">
      <alignment wrapText="1"/>
    </xf>
    <xf numFmtId="164" fontId="9" fillId="3" borderId="4" xfId="0" applyNumberFormat="1" applyFont="1" applyFill="1" applyBorder="1" applyAlignment="1" applyProtection="1">
      <alignment wrapText="1"/>
    </xf>
    <xf numFmtId="0" fontId="8" fillId="3" borderId="1" xfId="0" applyFont="1" applyFill="1" applyBorder="1" applyAlignment="1" applyProtection="1">
      <alignment horizontal="center" vertical="center" wrapText="1"/>
    </xf>
    <xf numFmtId="0" fontId="9" fillId="3" borderId="1" xfId="0" applyFont="1" applyFill="1" applyBorder="1" applyAlignment="1" applyProtection="1">
      <alignment vertical="center" wrapText="1"/>
    </xf>
    <xf numFmtId="0" fontId="8" fillId="8" borderId="1" xfId="0" applyFont="1" applyFill="1" applyBorder="1" applyAlignment="1" applyProtection="1">
      <alignment horizontal="center" vertical="center" wrapText="1"/>
    </xf>
    <xf numFmtId="0" fontId="9" fillId="8" borderId="1" xfId="0" applyFont="1" applyFill="1" applyBorder="1" applyAlignment="1" applyProtection="1">
      <alignment horizontal="right" wrapText="1"/>
    </xf>
    <xf numFmtId="0" fontId="9" fillId="8" borderId="1" xfId="0" applyFont="1" applyFill="1" applyBorder="1" applyAlignment="1" applyProtection="1">
      <alignment wrapText="1"/>
    </xf>
    <xf numFmtId="164" fontId="9" fillId="8" borderId="1" xfId="0" applyNumberFormat="1" applyFont="1" applyFill="1" applyBorder="1" applyAlignment="1" applyProtection="1">
      <alignment wrapText="1"/>
    </xf>
    <xf numFmtId="0" fontId="9" fillId="9" borderId="1" xfId="0" applyFont="1" applyFill="1" applyBorder="1" applyAlignment="1" applyProtection="1">
      <alignment wrapText="1"/>
    </xf>
    <xf numFmtId="0" fontId="13" fillId="9" borderId="1" xfId="0" applyFont="1" applyFill="1" applyBorder="1" applyAlignment="1" applyProtection="1">
      <alignment wrapText="1"/>
    </xf>
    <xf numFmtId="0" fontId="13" fillId="9" borderId="1" xfId="0" applyFont="1" applyFill="1" applyBorder="1" applyAlignment="1" applyProtection="1">
      <alignment vertical="center" wrapText="1"/>
    </xf>
    <xf numFmtId="0" fontId="9" fillId="8" borderId="1" xfId="0" applyFont="1" applyFill="1" applyBorder="1" applyAlignment="1" applyProtection="1">
      <alignment vertical="center" wrapText="1"/>
    </xf>
    <xf numFmtId="0" fontId="9" fillId="3" borderId="1" xfId="0" applyFont="1" applyFill="1" applyBorder="1" applyAlignment="1" applyProtection="1">
      <alignment horizontal="right" vertical="center" wrapText="1"/>
    </xf>
    <xf numFmtId="0" fontId="8" fillId="3" borderId="3" xfId="0" applyFont="1" applyFill="1" applyBorder="1" applyAlignment="1" applyProtection="1">
      <alignment horizontal="center" vertical="center" wrapText="1"/>
    </xf>
    <xf numFmtId="0" fontId="8" fillId="6" borderId="3" xfId="0" applyFont="1" applyFill="1" applyBorder="1" applyAlignment="1" applyProtection="1">
      <alignment horizontal="center" vertical="center" wrapText="1"/>
    </xf>
    <xf numFmtId="0" fontId="8" fillId="3" borderId="2" xfId="0" applyFont="1" applyFill="1" applyBorder="1" applyAlignment="1" applyProtection="1">
      <alignment horizontal="center" wrapText="1"/>
    </xf>
    <xf numFmtId="0" fontId="8" fillId="5" borderId="1" xfId="0" applyFont="1" applyFill="1" applyBorder="1" applyAlignment="1" applyProtection="1">
      <alignment horizontal="center" vertical="center" wrapText="1"/>
    </xf>
    <xf numFmtId="0" fontId="9" fillId="5" borderId="1" xfId="0" applyFont="1" applyFill="1" applyBorder="1" applyAlignment="1" applyProtection="1">
      <alignment horizontal="right" wrapText="1"/>
    </xf>
    <xf numFmtId="0" fontId="9" fillId="5" borderId="1" xfId="0" applyFont="1" applyFill="1" applyBorder="1" applyAlignment="1" applyProtection="1">
      <alignment wrapText="1"/>
    </xf>
    <xf numFmtId="0" fontId="9" fillId="5" borderId="1" xfId="0" applyFont="1" applyFill="1" applyBorder="1" applyAlignment="1" applyProtection="1">
      <alignment horizontal="center" wrapText="1"/>
    </xf>
    <xf numFmtId="9" fontId="22" fillId="11" borderId="15" xfId="0" applyNumberFormat="1" applyFont="1" applyFill="1" applyBorder="1" applyAlignment="1" applyProtection="1">
      <alignment wrapText="1"/>
    </xf>
    <xf numFmtId="9" fontId="9" fillId="3" borderId="1" xfId="0" applyNumberFormat="1" applyFont="1" applyFill="1" applyBorder="1" applyAlignment="1" applyProtection="1">
      <alignment horizontal="right" wrapText="1"/>
    </xf>
    <xf numFmtId="9" fontId="9" fillId="3" borderId="1" xfId="0" applyNumberFormat="1" applyFont="1" applyFill="1" applyBorder="1" applyAlignment="1" applyProtection="1">
      <alignment wrapText="1"/>
    </xf>
    <xf numFmtId="0" fontId="3" fillId="0" borderId="0" xfId="0" applyFont="1" applyAlignment="1" applyProtection="1">
      <alignment horizontal="center" vertical="center" wrapText="1"/>
    </xf>
    <xf numFmtId="0" fontId="3" fillId="0" borderId="0" xfId="0" applyFont="1" applyAlignment="1" applyProtection="1">
      <alignment horizontal="right" wrapText="1"/>
    </xf>
    <xf numFmtId="0" fontId="1" fillId="0" borderId="0" xfId="0" applyFont="1" applyAlignment="1" applyProtection="1">
      <alignment wrapText="1"/>
    </xf>
    <xf numFmtId="164" fontId="0" fillId="0" borderId="0" xfId="0" applyNumberFormat="1" applyAlignment="1" applyProtection="1">
      <alignment wrapText="1"/>
    </xf>
    <xf numFmtId="164" fontId="24" fillId="11" borderId="0" xfId="0" applyNumberFormat="1" applyFont="1" applyFill="1" applyAlignment="1" applyProtection="1">
      <alignment wrapText="1"/>
    </xf>
    <xf numFmtId="0" fontId="1" fillId="2" borderId="0" xfId="0" applyFont="1" applyFill="1" applyAlignment="1" applyProtection="1">
      <alignment horizontal="center" vertical="center" wrapText="1"/>
    </xf>
    <xf numFmtId="0" fontId="4" fillId="0" borderId="0" xfId="0" applyFont="1" applyAlignment="1" applyProtection="1">
      <alignment wrapText="1"/>
    </xf>
    <xf numFmtId="0" fontId="2" fillId="2" borderId="0" xfId="0" applyFont="1" applyFill="1" applyAlignment="1" applyProtection="1">
      <alignment horizontal="center" vertical="center" wrapText="1"/>
    </xf>
    <xf numFmtId="0" fontId="19" fillId="10" borderId="17" xfId="0" applyFont="1" applyFill="1" applyBorder="1" applyAlignment="1" applyProtection="1">
      <alignment horizontal="center" vertical="center" wrapText="1"/>
    </xf>
    <xf numFmtId="0" fontId="19" fillId="10" borderId="18" xfId="0" applyFont="1" applyFill="1" applyBorder="1" applyAlignment="1" applyProtection="1">
      <alignment horizontal="center" vertical="center" wrapText="1"/>
    </xf>
    <xf numFmtId="0" fontId="19" fillId="10" borderId="19" xfId="0" applyFont="1" applyFill="1" applyBorder="1" applyAlignment="1" applyProtection="1">
      <alignment horizontal="center" vertical="center" wrapText="1"/>
    </xf>
    <xf numFmtId="0" fontId="19" fillId="10" borderId="20" xfId="0" applyFont="1" applyFill="1" applyBorder="1" applyAlignment="1" applyProtection="1">
      <alignment horizontal="center" vertical="center" wrapText="1"/>
    </xf>
    <xf numFmtId="0" fontId="2" fillId="10" borderId="15" xfId="0" applyFont="1" applyFill="1" applyBorder="1" applyAlignment="1" applyProtection="1">
      <alignment horizontal="center" vertical="center" wrapText="1"/>
    </xf>
    <xf numFmtId="0" fontId="1" fillId="5" borderId="0" xfId="0" applyFont="1" applyFill="1" applyAlignment="1" applyProtection="1">
      <alignment horizontal="center" vertical="center" wrapText="1"/>
    </xf>
    <xf numFmtId="0" fontId="0" fillId="0" borderId="0" xfId="0" applyAlignment="1" applyProtection="1">
      <alignment wrapText="1"/>
    </xf>
    <xf numFmtId="0" fontId="4" fillId="0" borderId="14" xfId="0" applyFont="1" applyBorder="1" applyAlignment="1" applyProtection="1">
      <alignment wrapText="1"/>
    </xf>
    <xf numFmtId="0" fontId="8" fillId="3" borderId="8" xfId="0" applyFont="1" applyFill="1" applyBorder="1" applyAlignment="1" applyProtection="1">
      <alignment horizontal="center" vertical="center" wrapText="1"/>
    </xf>
    <xf numFmtId="0" fontId="10" fillId="0" borderId="5" xfId="0" applyFont="1" applyBorder="1" applyAlignment="1" applyProtection="1">
      <alignment wrapText="1"/>
    </xf>
    <xf numFmtId="0" fontId="8" fillId="3" borderId="11" xfId="0" applyFont="1" applyFill="1" applyBorder="1" applyAlignment="1" applyProtection="1">
      <alignment horizontal="center" vertical="center" wrapText="1"/>
    </xf>
    <xf numFmtId="0" fontId="10" fillId="0" borderId="9" xfId="0" applyFont="1" applyBorder="1" applyAlignment="1" applyProtection="1">
      <alignment wrapText="1"/>
    </xf>
    <xf numFmtId="0" fontId="10" fillId="0" borderId="7" xfId="0" applyFont="1" applyBorder="1" applyAlignment="1" applyProtection="1">
      <alignment wrapText="1"/>
    </xf>
    <xf numFmtId="0" fontId="8" fillId="3" borderId="5" xfId="0" applyFont="1" applyFill="1" applyBorder="1" applyAlignment="1" applyProtection="1">
      <alignment horizontal="center" vertical="center" wrapText="1"/>
    </xf>
    <xf numFmtId="0" fontId="10" fillId="0" borderId="4" xfId="0" applyFont="1" applyBorder="1" applyAlignment="1" applyProtection="1">
      <alignment wrapText="1"/>
    </xf>
  </cellXfs>
  <cellStyles count="3">
    <cellStyle name="Comma" xfId="1" builtinId="3"/>
    <cellStyle name="Normal" xfId="0" builtinId="0"/>
    <cellStyle name="היפר-קישור" xfId="2" builtinId="8"/>
  </cellStyles>
  <dxfs count="2">
    <dxf>
      <fill>
        <patternFill patternType="none"/>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9"/>
  <sheetViews>
    <sheetView rightToLeft="1" tabSelected="1" zoomScale="40" zoomScaleNormal="40" workbookViewId="0">
      <selection activeCell="K7" sqref="K7"/>
    </sheetView>
  </sheetViews>
  <sheetFormatPr defaultRowHeight="14" x14ac:dyDescent="0.3"/>
  <cols>
    <col min="1" max="2" width="8.6640625" style="6"/>
    <col min="3" max="3" width="49" style="6" customWidth="1"/>
    <col min="4" max="4" width="56.4140625" style="6" customWidth="1"/>
    <col min="5" max="5" width="12.4140625" style="6" customWidth="1"/>
    <col min="6" max="6" width="11" style="6" customWidth="1"/>
    <col min="7" max="7" width="11.4140625" style="6" customWidth="1"/>
    <col min="8" max="8" width="13.4140625" style="6" customWidth="1"/>
    <col min="9" max="9" width="15.33203125" style="6" bestFit="1" customWidth="1"/>
    <col min="10" max="10" width="14.08203125" style="6" customWidth="1"/>
    <col min="11" max="11" width="18.08203125" style="6" customWidth="1"/>
    <col min="12" max="12" width="17.4140625" style="6" customWidth="1"/>
    <col min="13" max="14" width="20.9140625" style="6" customWidth="1"/>
    <col min="15" max="15" width="20.5" style="6" customWidth="1"/>
    <col min="16" max="16" width="40" style="6" customWidth="1"/>
    <col min="17" max="20" width="8.6640625" style="7"/>
  </cols>
  <sheetData>
    <row r="1" spans="1:16" ht="15.5" x14ac:dyDescent="0.35">
      <c r="A1" s="72" t="s">
        <v>195</v>
      </c>
      <c r="B1" s="65"/>
      <c r="C1" s="65"/>
      <c r="D1" s="65"/>
      <c r="E1" s="4"/>
      <c r="F1" s="5"/>
    </row>
    <row r="2" spans="1:16" ht="15.5" x14ac:dyDescent="0.35">
      <c r="A2" s="65"/>
      <c r="B2" s="73"/>
      <c r="C2" s="73"/>
      <c r="D2" s="65"/>
      <c r="E2" s="4"/>
      <c r="F2" s="4"/>
    </row>
    <row r="3" spans="1:16" ht="16" thickBot="1" x14ac:dyDescent="0.4">
      <c r="A3" s="65"/>
      <c r="B3" s="73"/>
      <c r="C3" s="73"/>
      <c r="D3" s="65"/>
      <c r="E3" s="4"/>
      <c r="F3" s="4"/>
    </row>
    <row r="4" spans="1:16" ht="16" customHeight="1" x14ac:dyDescent="0.3">
      <c r="A4" s="65"/>
      <c r="B4" s="73"/>
      <c r="C4" s="73"/>
      <c r="D4" s="65"/>
      <c r="E4" s="71" t="s">
        <v>223</v>
      </c>
      <c r="F4" s="71"/>
      <c r="G4" s="71"/>
      <c r="H4" s="71"/>
      <c r="I4" s="67" t="s">
        <v>212</v>
      </c>
      <c r="J4" s="67"/>
      <c r="K4" s="67"/>
      <c r="L4" s="67"/>
      <c r="M4" s="67"/>
      <c r="N4" s="67"/>
      <c r="O4" s="67"/>
      <c r="P4" s="68"/>
    </row>
    <row r="5" spans="1:16" ht="14.5" thickBot="1" x14ac:dyDescent="0.35">
      <c r="A5" s="74"/>
      <c r="B5" s="74"/>
      <c r="C5" s="74"/>
      <c r="D5" s="74"/>
      <c r="E5" s="71"/>
      <c r="F5" s="71"/>
      <c r="G5" s="71"/>
      <c r="H5" s="71"/>
      <c r="I5" s="69"/>
      <c r="J5" s="69"/>
      <c r="K5" s="69"/>
      <c r="L5" s="69"/>
      <c r="M5" s="69"/>
      <c r="N5" s="69"/>
      <c r="O5" s="69"/>
      <c r="P5" s="70"/>
    </row>
    <row r="6" spans="1:16" ht="30" x14ac:dyDescent="0.3">
      <c r="A6" s="8" t="s">
        <v>194</v>
      </c>
      <c r="B6" s="8"/>
      <c r="C6" s="8" t="s">
        <v>193</v>
      </c>
      <c r="D6" s="8" t="s">
        <v>192</v>
      </c>
      <c r="E6" s="9" t="s">
        <v>191</v>
      </c>
      <c r="F6" s="10" t="s">
        <v>190</v>
      </c>
      <c r="G6" s="10" t="s">
        <v>189</v>
      </c>
      <c r="H6" s="10" t="s">
        <v>188</v>
      </c>
      <c r="I6" s="2" t="s">
        <v>213</v>
      </c>
      <c r="J6" s="2" t="s">
        <v>214</v>
      </c>
      <c r="K6" s="2" t="s">
        <v>215</v>
      </c>
      <c r="L6" s="2" t="s">
        <v>188</v>
      </c>
      <c r="M6" s="11" t="s">
        <v>216</v>
      </c>
      <c r="N6" s="11" t="s">
        <v>217</v>
      </c>
      <c r="O6" s="11" t="s">
        <v>218</v>
      </c>
      <c r="P6" s="11" t="s">
        <v>219</v>
      </c>
    </row>
    <row r="7" spans="1:16" ht="56.5" x14ac:dyDescent="0.35">
      <c r="A7" s="75" t="s">
        <v>187</v>
      </c>
      <c r="B7" s="12"/>
      <c r="C7" s="13" t="s">
        <v>186</v>
      </c>
      <c r="D7" s="13" t="s">
        <v>185</v>
      </c>
      <c r="E7" s="13" t="s">
        <v>8</v>
      </c>
      <c r="F7" s="14">
        <v>2500</v>
      </c>
      <c r="G7" s="15">
        <v>28</v>
      </c>
      <c r="H7" s="15">
        <f>G7*F7</f>
        <v>70000</v>
      </c>
      <c r="I7" s="16">
        <f>(F7-K7)/F7</f>
        <v>1</v>
      </c>
      <c r="J7" s="17">
        <f>F7-K7</f>
        <v>2500</v>
      </c>
      <c r="K7" s="3"/>
      <c r="L7" s="17">
        <f>K7*G7</f>
        <v>0</v>
      </c>
      <c r="M7" s="1"/>
      <c r="N7" s="1"/>
      <c r="O7" s="1"/>
      <c r="P7" s="1"/>
    </row>
    <row r="8" spans="1:16" ht="28.5" x14ac:dyDescent="0.35">
      <c r="A8" s="76"/>
      <c r="B8" s="12"/>
      <c r="C8" s="13" t="s">
        <v>184</v>
      </c>
      <c r="D8" s="13" t="s">
        <v>183</v>
      </c>
      <c r="E8" s="13" t="s">
        <v>8</v>
      </c>
      <c r="F8" s="14">
        <v>800</v>
      </c>
      <c r="G8" s="15">
        <v>28</v>
      </c>
      <c r="H8" s="15">
        <f t="shared" ref="H8:H71" si="0">G8*F8</f>
        <v>22400</v>
      </c>
      <c r="I8" s="16">
        <f t="shared" ref="I8:I71" si="1">(F8-K8)/F8</f>
        <v>1</v>
      </c>
      <c r="J8" s="17">
        <f t="shared" ref="J8:J71" si="2">F8-K8</f>
        <v>800</v>
      </c>
      <c r="K8" s="3"/>
      <c r="L8" s="17">
        <f t="shared" ref="L8:L71" si="3">K8*G8</f>
        <v>0</v>
      </c>
      <c r="M8" s="1"/>
      <c r="N8" s="1"/>
      <c r="O8" s="1"/>
      <c r="P8" s="1"/>
    </row>
    <row r="9" spans="1:16" ht="28.5" hidden="1" x14ac:dyDescent="0.35">
      <c r="A9" s="76"/>
      <c r="B9" s="12"/>
      <c r="C9" s="13" t="s">
        <v>182</v>
      </c>
      <c r="D9" s="13" t="s">
        <v>181</v>
      </c>
      <c r="E9" s="13" t="s">
        <v>8</v>
      </c>
      <c r="F9" s="13">
        <v>2300</v>
      </c>
      <c r="G9" s="15">
        <v>0</v>
      </c>
      <c r="H9" s="15">
        <f t="shared" si="0"/>
        <v>0</v>
      </c>
      <c r="I9" s="16">
        <f t="shared" si="1"/>
        <v>1</v>
      </c>
      <c r="J9" s="17">
        <f t="shared" si="2"/>
        <v>2300</v>
      </c>
      <c r="K9" s="3"/>
      <c r="L9" s="17">
        <f t="shared" si="3"/>
        <v>0</v>
      </c>
      <c r="M9" s="1"/>
      <c r="N9" s="1"/>
      <c r="O9" s="1"/>
      <c r="P9" s="1"/>
    </row>
    <row r="10" spans="1:16" ht="42.5" hidden="1" x14ac:dyDescent="0.35">
      <c r="A10" s="76"/>
      <c r="B10" s="12"/>
      <c r="C10" s="13" t="s">
        <v>180</v>
      </c>
      <c r="D10" s="13" t="s">
        <v>179</v>
      </c>
      <c r="E10" s="13" t="s">
        <v>8</v>
      </c>
      <c r="F10" s="13">
        <v>2000</v>
      </c>
      <c r="G10" s="15">
        <v>0</v>
      </c>
      <c r="H10" s="15">
        <f t="shared" si="0"/>
        <v>0</v>
      </c>
      <c r="I10" s="16">
        <f t="shared" si="1"/>
        <v>1</v>
      </c>
      <c r="J10" s="17">
        <f t="shared" si="2"/>
        <v>2000</v>
      </c>
      <c r="K10" s="3"/>
      <c r="L10" s="17">
        <f t="shared" si="3"/>
        <v>0</v>
      </c>
      <c r="M10" s="1"/>
      <c r="N10" s="1"/>
      <c r="O10" s="1"/>
      <c r="P10" s="1"/>
    </row>
    <row r="11" spans="1:16" ht="56.5" hidden="1" x14ac:dyDescent="0.35">
      <c r="A11" s="76"/>
      <c r="B11" s="12"/>
      <c r="C11" s="13" t="s">
        <v>178</v>
      </c>
      <c r="D11" s="13" t="s">
        <v>174</v>
      </c>
      <c r="E11" s="13" t="s">
        <v>8</v>
      </c>
      <c r="F11" s="14">
        <v>1800</v>
      </c>
      <c r="G11" s="15">
        <v>0</v>
      </c>
      <c r="H11" s="15">
        <f t="shared" si="0"/>
        <v>0</v>
      </c>
      <c r="I11" s="16">
        <f t="shared" si="1"/>
        <v>1</v>
      </c>
      <c r="J11" s="17">
        <f t="shared" si="2"/>
        <v>1800</v>
      </c>
      <c r="K11" s="3"/>
      <c r="L11" s="17">
        <f t="shared" si="3"/>
        <v>0</v>
      </c>
      <c r="M11" s="1"/>
      <c r="N11" s="1"/>
      <c r="O11" s="1"/>
      <c r="P11" s="1"/>
    </row>
    <row r="12" spans="1:16" ht="28.5" hidden="1" x14ac:dyDescent="0.35">
      <c r="A12" s="76"/>
      <c r="B12" s="12"/>
      <c r="C12" s="13" t="s">
        <v>177</v>
      </c>
      <c r="D12" s="13" t="s">
        <v>176</v>
      </c>
      <c r="E12" s="13" t="s">
        <v>8</v>
      </c>
      <c r="F12" s="14">
        <v>1700</v>
      </c>
      <c r="G12" s="15">
        <v>0</v>
      </c>
      <c r="H12" s="15">
        <f t="shared" si="0"/>
        <v>0</v>
      </c>
      <c r="I12" s="16">
        <f t="shared" si="1"/>
        <v>1</v>
      </c>
      <c r="J12" s="17">
        <f t="shared" si="2"/>
        <v>1700</v>
      </c>
      <c r="K12" s="3"/>
      <c r="L12" s="17">
        <f t="shared" si="3"/>
        <v>0</v>
      </c>
      <c r="M12" s="1"/>
      <c r="N12" s="1"/>
      <c r="O12" s="1"/>
      <c r="P12" s="1"/>
    </row>
    <row r="13" spans="1:16" ht="56.5" hidden="1" x14ac:dyDescent="0.35">
      <c r="A13" s="76"/>
      <c r="B13" s="12"/>
      <c r="C13" s="13" t="s">
        <v>175</v>
      </c>
      <c r="D13" s="13" t="s">
        <v>174</v>
      </c>
      <c r="E13" s="13" t="s">
        <v>8</v>
      </c>
      <c r="F13" s="13">
        <v>1800</v>
      </c>
      <c r="G13" s="15">
        <v>0</v>
      </c>
      <c r="H13" s="15">
        <f t="shared" si="0"/>
        <v>0</v>
      </c>
      <c r="I13" s="16">
        <f t="shared" si="1"/>
        <v>1</v>
      </c>
      <c r="J13" s="17">
        <f t="shared" si="2"/>
        <v>1800</v>
      </c>
      <c r="K13" s="3"/>
      <c r="L13" s="17">
        <f t="shared" si="3"/>
        <v>0</v>
      </c>
      <c r="M13" s="1"/>
      <c r="N13" s="1"/>
      <c r="O13" s="1"/>
      <c r="P13" s="1"/>
    </row>
    <row r="14" spans="1:16" ht="28.5" hidden="1" x14ac:dyDescent="0.35">
      <c r="A14" s="76"/>
      <c r="B14" s="12"/>
      <c r="C14" s="13" t="s">
        <v>172</v>
      </c>
      <c r="D14" s="13" t="s">
        <v>173</v>
      </c>
      <c r="E14" s="13" t="s">
        <v>8</v>
      </c>
      <c r="F14" s="13">
        <v>5500</v>
      </c>
      <c r="G14" s="15">
        <v>0</v>
      </c>
      <c r="H14" s="15">
        <f t="shared" si="0"/>
        <v>0</v>
      </c>
      <c r="I14" s="16">
        <f t="shared" si="1"/>
        <v>1</v>
      </c>
      <c r="J14" s="17">
        <f t="shared" si="2"/>
        <v>5500</v>
      </c>
      <c r="K14" s="3"/>
      <c r="L14" s="17">
        <f t="shared" si="3"/>
        <v>0</v>
      </c>
      <c r="M14" s="1"/>
      <c r="N14" s="1"/>
      <c r="O14" s="1"/>
      <c r="P14" s="1"/>
    </row>
    <row r="15" spans="1:16" ht="28.5" hidden="1" x14ac:dyDescent="0.35">
      <c r="A15" s="76"/>
      <c r="B15" s="12"/>
      <c r="C15" s="13" t="s">
        <v>172</v>
      </c>
      <c r="D15" s="13" t="s">
        <v>171</v>
      </c>
      <c r="E15" s="13" t="s">
        <v>8</v>
      </c>
      <c r="F15" s="13">
        <v>20000</v>
      </c>
      <c r="G15" s="15">
        <v>0</v>
      </c>
      <c r="H15" s="15">
        <f t="shared" si="0"/>
        <v>0</v>
      </c>
      <c r="I15" s="16">
        <f t="shared" si="1"/>
        <v>1</v>
      </c>
      <c r="J15" s="17">
        <f t="shared" si="2"/>
        <v>20000</v>
      </c>
      <c r="K15" s="3"/>
      <c r="L15" s="17">
        <f t="shared" si="3"/>
        <v>0</v>
      </c>
      <c r="M15" s="1"/>
      <c r="N15" s="1"/>
      <c r="O15" s="1"/>
      <c r="P15" s="1"/>
    </row>
    <row r="16" spans="1:16" ht="42.5" x14ac:dyDescent="0.35">
      <c r="A16" s="76"/>
      <c r="B16" s="12"/>
      <c r="C16" s="13" t="s">
        <v>170</v>
      </c>
      <c r="D16" s="13" t="s">
        <v>196</v>
      </c>
      <c r="E16" s="13" t="s">
        <v>8</v>
      </c>
      <c r="F16" s="14">
        <v>8000</v>
      </c>
      <c r="G16" s="15">
        <v>23</v>
      </c>
      <c r="H16" s="15">
        <f t="shared" si="0"/>
        <v>184000</v>
      </c>
      <c r="I16" s="16">
        <f t="shared" si="1"/>
        <v>1</v>
      </c>
      <c r="J16" s="17">
        <f t="shared" si="2"/>
        <v>8000</v>
      </c>
      <c r="K16" s="3"/>
      <c r="L16" s="17">
        <f t="shared" si="3"/>
        <v>0</v>
      </c>
      <c r="M16" s="1"/>
      <c r="N16" s="1"/>
      <c r="O16" s="1"/>
      <c r="P16" s="1"/>
    </row>
    <row r="17" spans="1:16" ht="42.5" x14ac:dyDescent="0.35">
      <c r="A17" s="76"/>
      <c r="B17" s="12"/>
      <c r="C17" s="13" t="s">
        <v>169</v>
      </c>
      <c r="D17" s="13" t="s">
        <v>168</v>
      </c>
      <c r="E17" s="13" t="s">
        <v>8</v>
      </c>
      <c r="F17" s="14">
        <v>4100</v>
      </c>
      <c r="G17" s="15">
        <v>8</v>
      </c>
      <c r="H17" s="15">
        <f t="shared" si="0"/>
        <v>32800</v>
      </c>
      <c r="I17" s="16">
        <f t="shared" si="1"/>
        <v>1</v>
      </c>
      <c r="J17" s="17">
        <f t="shared" si="2"/>
        <v>4100</v>
      </c>
      <c r="K17" s="3"/>
      <c r="L17" s="17">
        <f t="shared" si="3"/>
        <v>0</v>
      </c>
      <c r="M17" s="1"/>
      <c r="N17" s="1"/>
      <c r="O17" s="1"/>
      <c r="P17" s="1"/>
    </row>
    <row r="18" spans="1:16" ht="56.5" hidden="1" x14ac:dyDescent="0.35">
      <c r="A18" s="76"/>
      <c r="B18" s="12"/>
      <c r="C18" s="13" t="s">
        <v>197</v>
      </c>
      <c r="D18" s="13" t="s">
        <v>167</v>
      </c>
      <c r="E18" s="13" t="s">
        <v>8</v>
      </c>
      <c r="F18" s="14">
        <v>9500</v>
      </c>
      <c r="G18" s="15">
        <v>0</v>
      </c>
      <c r="H18" s="15">
        <f t="shared" si="0"/>
        <v>0</v>
      </c>
      <c r="I18" s="16">
        <f t="shared" si="1"/>
        <v>1</v>
      </c>
      <c r="J18" s="17">
        <f t="shared" si="2"/>
        <v>9500</v>
      </c>
      <c r="K18" s="3"/>
      <c r="L18" s="17">
        <f t="shared" si="3"/>
        <v>0</v>
      </c>
      <c r="M18" s="1"/>
      <c r="N18" s="1"/>
      <c r="O18" s="1"/>
      <c r="P18" s="1"/>
    </row>
    <row r="19" spans="1:16" ht="42.5" x14ac:dyDescent="0.35">
      <c r="A19" s="76"/>
      <c r="B19" s="21"/>
      <c r="C19" s="13" t="s">
        <v>166</v>
      </c>
      <c r="D19" s="13" t="s">
        <v>165</v>
      </c>
      <c r="E19" s="13" t="s">
        <v>8</v>
      </c>
      <c r="F19" s="14">
        <v>16500</v>
      </c>
      <c r="G19" s="15">
        <v>4</v>
      </c>
      <c r="H19" s="15">
        <f t="shared" si="0"/>
        <v>66000</v>
      </c>
      <c r="I19" s="16">
        <f t="shared" si="1"/>
        <v>1</v>
      </c>
      <c r="J19" s="17">
        <f t="shared" si="2"/>
        <v>16500</v>
      </c>
      <c r="K19" s="3"/>
      <c r="L19" s="17">
        <f t="shared" si="3"/>
        <v>0</v>
      </c>
      <c r="M19" s="1"/>
      <c r="N19" s="1"/>
      <c r="O19" s="1"/>
      <c r="P19" s="1"/>
    </row>
    <row r="20" spans="1:16" ht="42.5" x14ac:dyDescent="0.35">
      <c r="A20" s="76"/>
      <c r="B20" s="21"/>
      <c r="C20" s="13" t="s">
        <v>164</v>
      </c>
      <c r="D20" s="13" t="s">
        <v>163</v>
      </c>
      <c r="E20" s="13" t="s">
        <v>8</v>
      </c>
      <c r="F20" s="14">
        <v>18000</v>
      </c>
      <c r="G20" s="15">
        <v>4</v>
      </c>
      <c r="H20" s="15">
        <f t="shared" si="0"/>
        <v>72000</v>
      </c>
      <c r="I20" s="16">
        <f t="shared" si="1"/>
        <v>1</v>
      </c>
      <c r="J20" s="17">
        <f t="shared" si="2"/>
        <v>18000</v>
      </c>
      <c r="K20" s="3"/>
      <c r="L20" s="17">
        <f t="shared" si="3"/>
        <v>0</v>
      </c>
      <c r="M20" s="1"/>
      <c r="N20" s="1"/>
      <c r="O20" s="1"/>
      <c r="P20" s="1"/>
    </row>
    <row r="21" spans="1:16" ht="42.5" x14ac:dyDescent="0.35">
      <c r="A21" s="76"/>
      <c r="B21" s="21"/>
      <c r="C21" s="13" t="s">
        <v>162</v>
      </c>
      <c r="D21" s="13" t="s">
        <v>161</v>
      </c>
      <c r="E21" s="13" t="s">
        <v>8</v>
      </c>
      <c r="F21" s="14">
        <v>27000</v>
      </c>
      <c r="G21" s="15">
        <v>2</v>
      </c>
      <c r="H21" s="15">
        <f t="shared" si="0"/>
        <v>54000</v>
      </c>
      <c r="I21" s="16">
        <f t="shared" si="1"/>
        <v>1</v>
      </c>
      <c r="J21" s="17">
        <f t="shared" si="2"/>
        <v>27000</v>
      </c>
      <c r="K21" s="3"/>
      <c r="L21" s="17">
        <f t="shared" si="3"/>
        <v>0</v>
      </c>
      <c r="M21" s="1"/>
      <c r="N21" s="1"/>
      <c r="O21" s="1"/>
      <c r="P21" s="1"/>
    </row>
    <row r="22" spans="1:16" ht="42.5" x14ac:dyDescent="0.35">
      <c r="A22" s="76"/>
      <c r="B22" s="21"/>
      <c r="C22" s="13" t="s">
        <v>160</v>
      </c>
      <c r="D22" s="13" t="s">
        <v>159</v>
      </c>
      <c r="E22" s="13" t="s">
        <v>8</v>
      </c>
      <c r="F22" s="14">
        <v>35000</v>
      </c>
      <c r="G22" s="15">
        <v>2</v>
      </c>
      <c r="H22" s="15">
        <f t="shared" si="0"/>
        <v>70000</v>
      </c>
      <c r="I22" s="16">
        <f t="shared" si="1"/>
        <v>1</v>
      </c>
      <c r="J22" s="17">
        <f t="shared" si="2"/>
        <v>35000</v>
      </c>
      <c r="K22" s="3"/>
      <c r="L22" s="17">
        <f t="shared" si="3"/>
        <v>0</v>
      </c>
      <c r="M22" s="1"/>
      <c r="N22" s="1"/>
      <c r="O22" s="1"/>
      <c r="P22" s="1"/>
    </row>
    <row r="23" spans="1:16" ht="42.5" hidden="1" x14ac:dyDescent="0.35">
      <c r="A23" s="76"/>
      <c r="B23" s="21"/>
      <c r="C23" s="13" t="s">
        <v>157</v>
      </c>
      <c r="D23" s="13" t="s">
        <v>158</v>
      </c>
      <c r="E23" s="13" t="s">
        <v>8</v>
      </c>
      <c r="F23" s="14">
        <v>2800</v>
      </c>
      <c r="G23" s="15">
        <v>0</v>
      </c>
      <c r="H23" s="15">
        <f t="shared" si="0"/>
        <v>0</v>
      </c>
      <c r="I23" s="16">
        <f t="shared" si="1"/>
        <v>1</v>
      </c>
      <c r="J23" s="17">
        <f t="shared" si="2"/>
        <v>2800</v>
      </c>
      <c r="K23" s="3"/>
      <c r="L23" s="17">
        <f t="shared" si="3"/>
        <v>0</v>
      </c>
      <c r="M23" s="1"/>
      <c r="N23" s="1"/>
      <c r="O23" s="1"/>
      <c r="P23" s="1"/>
    </row>
    <row r="24" spans="1:16" ht="42.5" hidden="1" x14ac:dyDescent="0.35">
      <c r="A24" s="76"/>
      <c r="B24" s="21"/>
      <c r="C24" s="13" t="s">
        <v>157</v>
      </c>
      <c r="D24" s="13" t="s">
        <v>156</v>
      </c>
      <c r="E24" s="13" t="s">
        <v>8</v>
      </c>
      <c r="F24" s="14">
        <v>1900</v>
      </c>
      <c r="G24" s="15">
        <v>0</v>
      </c>
      <c r="H24" s="15">
        <f t="shared" si="0"/>
        <v>0</v>
      </c>
      <c r="I24" s="16">
        <f t="shared" si="1"/>
        <v>1</v>
      </c>
      <c r="J24" s="17">
        <f t="shared" si="2"/>
        <v>1900</v>
      </c>
      <c r="K24" s="3"/>
      <c r="L24" s="17">
        <f t="shared" si="3"/>
        <v>0</v>
      </c>
      <c r="M24" s="1"/>
      <c r="N24" s="1"/>
      <c r="O24" s="1"/>
      <c r="P24" s="1"/>
    </row>
    <row r="25" spans="1:16" ht="56.5" hidden="1" x14ac:dyDescent="0.35">
      <c r="A25" s="76"/>
      <c r="B25" s="21"/>
      <c r="C25" s="13" t="s">
        <v>150</v>
      </c>
      <c r="D25" s="13" t="s">
        <v>155</v>
      </c>
      <c r="E25" s="13" t="s">
        <v>8</v>
      </c>
      <c r="F25" s="14">
        <v>24000</v>
      </c>
      <c r="G25" s="15">
        <v>0</v>
      </c>
      <c r="H25" s="15">
        <f t="shared" si="0"/>
        <v>0</v>
      </c>
      <c r="I25" s="16">
        <f t="shared" si="1"/>
        <v>1</v>
      </c>
      <c r="J25" s="17">
        <f t="shared" si="2"/>
        <v>24000</v>
      </c>
      <c r="K25" s="3"/>
      <c r="L25" s="17">
        <f t="shared" si="3"/>
        <v>0</v>
      </c>
      <c r="M25" s="1"/>
      <c r="N25" s="1"/>
      <c r="O25" s="1"/>
      <c r="P25" s="1"/>
    </row>
    <row r="26" spans="1:16" ht="56.5" hidden="1" x14ac:dyDescent="0.35">
      <c r="A26" s="76"/>
      <c r="B26" s="21"/>
      <c r="C26" s="13" t="s">
        <v>150</v>
      </c>
      <c r="D26" s="13" t="s">
        <v>154</v>
      </c>
      <c r="E26" s="13" t="s">
        <v>8</v>
      </c>
      <c r="F26" s="14">
        <v>30000</v>
      </c>
      <c r="G26" s="15">
        <v>0</v>
      </c>
      <c r="H26" s="15">
        <f t="shared" si="0"/>
        <v>0</v>
      </c>
      <c r="I26" s="16">
        <f t="shared" si="1"/>
        <v>1</v>
      </c>
      <c r="J26" s="17">
        <f t="shared" si="2"/>
        <v>30000</v>
      </c>
      <c r="K26" s="3"/>
      <c r="L26" s="17">
        <f t="shared" si="3"/>
        <v>0</v>
      </c>
      <c r="M26" s="1"/>
      <c r="N26" s="1"/>
      <c r="O26" s="1"/>
      <c r="P26" s="1"/>
    </row>
    <row r="27" spans="1:16" ht="56.5" hidden="1" x14ac:dyDescent="0.35">
      <c r="A27" s="76"/>
      <c r="B27" s="21"/>
      <c r="C27" s="13" t="s">
        <v>150</v>
      </c>
      <c r="D27" s="13" t="s">
        <v>153</v>
      </c>
      <c r="E27" s="13" t="s">
        <v>8</v>
      </c>
      <c r="F27" s="14">
        <v>35000</v>
      </c>
      <c r="G27" s="15">
        <v>0</v>
      </c>
      <c r="H27" s="15">
        <f t="shared" si="0"/>
        <v>0</v>
      </c>
      <c r="I27" s="16">
        <f t="shared" si="1"/>
        <v>1</v>
      </c>
      <c r="J27" s="17">
        <f t="shared" si="2"/>
        <v>35000</v>
      </c>
      <c r="K27" s="3"/>
      <c r="L27" s="17">
        <f t="shared" si="3"/>
        <v>0</v>
      </c>
      <c r="M27" s="1"/>
      <c r="N27" s="1"/>
      <c r="O27" s="1"/>
      <c r="P27" s="1"/>
    </row>
    <row r="28" spans="1:16" ht="56.5" hidden="1" x14ac:dyDescent="0.35">
      <c r="A28" s="76"/>
      <c r="B28" s="21"/>
      <c r="C28" s="13" t="s">
        <v>150</v>
      </c>
      <c r="D28" s="13" t="s">
        <v>152</v>
      </c>
      <c r="E28" s="13" t="s">
        <v>8</v>
      </c>
      <c r="F28" s="14">
        <v>75000</v>
      </c>
      <c r="G28" s="15">
        <v>0</v>
      </c>
      <c r="H28" s="15">
        <f t="shared" si="0"/>
        <v>0</v>
      </c>
      <c r="I28" s="16">
        <f t="shared" si="1"/>
        <v>1</v>
      </c>
      <c r="J28" s="17">
        <f t="shared" si="2"/>
        <v>75000</v>
      </c>
      <c r="K28" s="3"/>
      <c r="L28" s="17">
        <f t="shared" si="3"/>
        <v>0</v>
      </c>
      <c r="M28" s="1"/>
      <c r="N28" s="1"/>
      <c r="O28" s="1"/>
      <c r="P28" s="1"/>
    </row>
    <row r="29" spans="1:16" ht="56.5" x14ac:dyDescent="0.35">
      <c r="A29" s="76"/>
      <c r="B29" s="21"/>
      <c r="C29" s="13" t="s">
        <v>150</v>
      </c>
      <c r="D29" s="13" t="s">
        <v>211</v>
      </c>
      <c r="E29" s="13"/>
      <c r="F29" s="14">
        <v>90000</v>
      </c>
      <c r="G29" s="15">
        <v>2</v>
      </c>
      <c r="H29" s="15">
        <f t="shared" si="0"/>
        <v>180000</v>
      </c>
      <c r="I29" s="16">
        <f t="shared" si="1"/>
        <v>1</v>
      </c>
      <c r="J29" s="17">
        <f t="shared" si="2"/>
        <v>90000</v>
      </c>
      <c r="K29" s="3"/>
      <c r="L29" s="17">
        <f t="shared" si="3"/>
        <v>0</v>
      </c>
      <c r="M29" s="1"/>
      <c r="N29" s="1"/>
      <c r="O29" s="1"/>
      <c r="P29" s="1"/>
    </row>
    <row r="30" spans="1:16" ht="56.5" x14ac:dyDescent="0.35">
      <c r="A30" s="76"/>
      <c r="B30" s="21"/>
      <c r="C30" s="13" t="s">
        <v>150</v>
      </c>
      <c r="D30" s="13" t="s">
        <v>151</v>
      </c>
      <c r="E30" s="13" t="s">
        <v>8</v>
      </c>
      <c r="F30" s="14">
        <v>85000</v>
      </c>
      <c r="G30" s="15">
        <v>7</v>
      </c>
      <c r="H30" s="15">
        <f t="shared" si="0"/>
        <v>595000</v>
      </c>
      <c r="I30" s="16">
        <f t="shared" si="1"/>
        <v>1</v>
      </c>
      <c r="J30" s="17">
        <f t="shared" si="2"/>
        <v>85000</v>
      </c>
      <c r="K30" s="3"/>
      <c r="L30" s="17">
        <f t="shared" si="3"/>
        <v>0</v>
      </c>
      <c r="M30" s="1"/>
      <c r="N30" s="1"/>
      <c r="O30" s="1"/>
      <c r="P30" s="1"/>
    </row>
    <row r="31" spans="1:16" ht="56.5" hidden="1" x14ac:dyDescent="0.35">
      <c r="A31" s="76"/>
      <c r="B31" s="21"/>
      <c r="C31" s="13" t="s">
        <v>150</v>
      </c>
      <c r="D31" s="13" t="s">
        <v>149</v>
      </c>
      <c r="E31" s="13" t="s">
        <v>8</v>
      </c>
      <c r="F31" s="14">
        <v>230000</v>
      </c>
      <c r="G31" s="15">
        <v>0</v>
      </c>
      <c r="H31" s="15">
        <f t="shared" si="0"/>
        <v>0</v>
      </c>
      <c r="I31" s="16">
        <f t="shared" si="1"/>
        <v>1</v>
      </c>
      <c r="J31" s="17">
        <f t="shared" si="2"/>
        <v>230000</v>
      </c>
      <c r="K31" s="3"/>
      <c r="L31" s="17">
        <f t="shared" si="3"/>
        <v>0</v>
      </c>
      <c r="M31" s="1"/>
      <c r="N31" s="1"/>
      <c r="O31" s="1"/>
      <c r="P31" s="1"/>
    </row>
    <row r="32" spans="1:16" ht="42.5" hidden="1" x14ac:dyDescent="0.35">
      <c r="A32" s="76"/>
      <c r="B32" s="21"/>
      <c r="C32" s="22" t="s">
        <v>148</v>
      </c>
      <c r="D32" s="23" t="s">
        <v>147</v>
      </c>
      <c r="E32" s="13" t="s">
        <v>8</v>
      </c>
      <c r="F32" s="14">
        <v>20000</v>
      </c>
      <c r="G32" s="15">
        <v>0</v>
      </c>
      <c r="H32" s="15">
        <f t="shared" si="0"/>
        <v>0</v>
      </c>
      <c r="I32" s="16">
        <f t="shared" si="1"/>
        <v>1</v>
      </c>
      <c r="J32" s="17">
        <f t="shared" si="2"/>
        <v>20000</v>
      </c>
      <c r="K32" s="3"/>
      <c r="L32" s="17">
        <f t="shared" si="3"/>
        <v>0</v>
      </c>
      <c r="M32" s="1"/>
      <c r="N32" s="1"/>
      <c r="O32" s="1"/>
      <c r="P32" s="1"/>
    </row>
    <row r="33" spans="1:16" ht="17.5" hidden="1" x14ac:dyDescent="0.35">
      <c r="A33" s="76"/>
      <c r="B33" s="21"/>
      <c r="C33" s="13" t="s">
        <v>146</v>
      </c>
      <c r="D33" s="13" t="s">
        <v>145</v>
      </c>
      <c r="E33" s="13" t="s">
        <v>8</v>
      </c>
      <c r="F33" s="14">
        <v>30000</v>
      </c>
      <c r="G33" s="15">
        <v>0</v>
      </c>
      <c r="H33" s="15">
        <f t="shared" si="0"/>
        <v>0</v>
      </c>
      <c r="I33" s="16">
        <f t="shared" si="1"/>
        <v>1</v>
      </c>
      <c r="J33" s="17">
        <f t="shared" si="2"/>
        <v>30000</v>
      </c>
      <c r="K33" s="3"/>
      <c r="L33" s="17">
        <f t="shared" si="3"/>
        <v>0</v>
      </c>
      <c r="M33" s="1"/>
      <c r="N33" s="1"/>
      <c r="O33" s="1"/>
      <c r="P33" s="1"/>
    </row>
    <row r="34" spans="1:16" ht="18" hidden="1" thickBot="1" x14ac:dyDescent="0.4">
      <c r="A34" s="76"/>
      <c r="B34" s="24"/>
      <c r="C34" s="25" t="s">
        <v>144</v>
      </c>
      <c r="D34" s="25" t="s">
        <v>143</v>
      </c>
      <c r="E34" s="25" t="s">
        <v>8</v>
      </c>
      <c r="F34" s="26">
        <v>10000</v>
      </c>
      <c r="G34" s="15">
        <v>0</v>
      </c>
      <c r="H34" s="15">
        <f t="shared" si="0"/>
        <v>0</v>
      </c>
      <c r="I34" s="16">
        <f t="shared" si="1"/>
        <v>1</v>
      </c>
      <c r="J34" s="17">
        <f t="shared" si="2"/>
        <v>10000</v>
      </c>
      <c r="K34" s="3"/>
      <c r="L34" s="17">
        <f t="shared" si="3"/>
        <v>0</v>
      </c>
      <c r="M34" s="1"/>
      <c r="N34" s="1"/>
      <c r="O34" s="1"/>
      <c r="P34" s="1"/>
    </row>
    <row r="35" spans="1:16" ht="17.5" hidden="1" x14ac:dyDescent="0.35">
      <c r="A35" s="77" t="s">
        <v>142</v>
      </c>
      <c r="B35" s="27"/>
      <c r="C35" s="27" t="s">
        <v>141</v>
      </c>
      <c r="D35" s="27" t="s">
        <v>140</v>
      </c>
      <c r="E35" s="28" t="s">
        <v>8</v>
      </c>
      <c r="F35" s="29">
        <v>0</v>
      </c>
      <c r="G35" s="15">
        <v>0</v>
      </c>
      <c r="H35" s="15">
        <f t="shared" si="0"/>
        <v>0</v>
      </c>
      <c r="I35" s="16" t="e">
        <f t="shared" si="1"/>
        <v>#DIV/0!</v>
      </c>
      <c r="J35" s="17">
        <f t="shared" si="2"/>
        <v>0</v>
      </c>
      <c r="K35" s="3"/>
      <c r="L35" s="17">
        <f t="shared" si="3"/>
        <v>0</v>
      </c>
      <c r="M35" s="1"/>
      <c r="N35" s="1"/>
      <c r="O35" s="1"/>
      <c r="P35" s="1"/>
    </row>
    <row r="36" spans="1:16" ht="17.5" hidden="1" x14ac:dyDescent="0.35">
      <c r="A36" s="78"/>
      <c r="B36" s="21"/>
      <c r="C36" s="21" t="s">
        <v>35</v>
      </c>
      <c r="D36" s="21" t="s">
        <v>34</v>
      </c>
      <c r="E36" s="13" t="s">
        <v>33</v>
      </c>
      <c r="F36" s="30">
        <v>3850</v>
      </c>
      <c r="G36" s="15">
        <v>0</v>
      </c>
      <c r="H36" s="15">
        <f t="shared" si="0"/>
        <v>0</v>
      </c>
      <c r="I36" s="16">
        <f t="shared" si="1"/>
        <v>1</v>
      </c>
      <c r="J36" s="17">
        <f t="shared" si="2"/>
        <v>3850</v>
      </c>
      <c r="K36" s="3"/>
      <c r="L36" s="17">
        <f t="shared" si="3"/>
        <v>0</v>
      </c>
      <c r="M36" s="1"/>
      <c r="N36" s="1"/>
      <c r="O36" s="1"/>
      <c r="P36" s="1"/>
    </row>
    <row r="37" spans="1:16" ht="56.5" hidden="1" x14ac:dyDescent="0.35">
      <c r="A37" s="78"/>
      <c r="B37" s="21"/>
      <c r="C37" s="21" t="str">
        <f>C7</f>
        <v>או"ה של מצלמתIP  באיכות FHD 1080P בתצורת BOX</v>
      </c>
      <c r="D37" s="21" t="str">
        <f>D7</f>
        <v>מצלמת IP המאפשרת אנליטקה בתצורת BOX המכלול מורכב: ממארז המתאים להתקנה בתנאי OUTDOOR, מצלמה באיכות FHD, עדשה באיכות גבוהה אורך מוקד 2.8-12 מ"מ אלא אם צויין אחרת</v>
      </c>
      <c r="E37" s="13" t="s">
        <v>8</v>
      </c>
      <c r="F37" s="30">
        <f>F7</f>
        <v>2500</v>
      </c>
      <c r="G37" s="15">
        <v>0</v>
      </c>
      <c r="H37" s="15">
        <f t="shared" si="0"/>
        <v>0</v>
      </c>
      <c r="I37" s="16">
        <f t="shared" si="1"/>
        <v>1</v>
      </c>
      <c r="J37" s="17">
        <f t="shared" si="2"/>
        <v>2500</v>
      </c>
      <c r="K37" s="3"/>
      <c r="L37" s="17">
        <f t="shared" si="3"/>
        <v>0</v>
      </c>
      <c r="M37" s="1"/>
      <c r="N37" s="1"/>
      <c r="O37" s="1"/>
      <c r="P37" s="1"/>
    </row>
    <row r="38" spans="1:16" ht="42.5" hidden="1" x14ac:dyDescent="0.35">
      <c r="A38" s="78"/>
      <c r="B38" s="21"/>
      <c r="C38" s="21" t="str">
        <f>C16</f>
        <v>מצלמת יום עם זרקור ליזר לחקירת גילויים</v>
      </c>
      <c r="D38" s="21" t="str">
        <f>D16</f>
        <v>מצלמת IP יום-לילה חיצונית  כולל יחצ"ג PTZ לחקירת התראות בטווחים בינוניים ארוכים העלות תכלול פנס א.א ל 270 מטר כדוגמת VIDEOTEC.</v>
      </c>
      <c r="E38" s="13" t="s">
        <v>8</v>
      </c>
      <c r="F38" s="30">
        <f>F16</f>
        <v>8000</v>
      </c>
      <c r="G38" s="15">
        <v>0</v>
      </c>
      <c r="H38" s="15">
        <f t="shared" si="0"/>
        <v>0</v>
      </c>
      <c r="I38" s="16">
        <f t="shared" si="1"/>
        <v>1</v>
      </c>
      <c r="J38" s="17">
        <f t="shared" si="2"/>
        <v>8000</v>
      </c>
      <c r="K38" s="3"/>
      <c r="L38" s="17">
        <f t="shared" si="3"/>
        <v>0</v>
      </c>
      <c r="M38" s="1"/>
      <c r="N38" s="1"/>
      <c r="O38" s="1"/>
      <c r="P38" s="1"/>
    </row>
    <row r="39" spans="1:16" ht="42.5" hidden="1" x14ac:dyDescent="0.35">
      <c r="A39" s="78"/>
      <c r="B39" s="21"/>
      <c r="C39" s="21" t="str">
        <f>C19</f>
        <v>או"ה מצלמת VMD טרמית לא מקוררת סטאטית לטווח של עד 100 מ (19mm או ש"ע)</v>
      </c>
      <c r="D39" s="21" t="str">
        <f>D19</f>
        <v>מצלמה טרמית לא מקוררת  17 מיקרון תוצרת אופגל או ש"ע לצורך חיבור למערכת VA בשטחים מיוחדים לגילוי אדם בטווח 100 מטר</v>
      </c>
      <c r="E39" s="13" t="s">
        <v>8</v>
      </c>
      <c r="F39" s="30">
        <f>F19</f>
        <v>16500</v>
      </c>
      <c r="G39" s="15">
        <v>0</v>
      </c>
      <c r="H39" s="15">
        <f t="shared" si="0"/>
        <v>0</v>
      </c>
      <c r="I39" s="16">
        <f t="shared" si="1"/>
        <v>1</v>
      </c>
      <c r="J39" s="17">
        <f t="shared" si="2"/>
        <v>16500</v>
      </c>
      <c r="K39" s="3"/>
      <c r="L39" s="17">
        <f t="shared" si="3"/>
        <v>0</v>
      </c>
      <c r="M39" s="1"/>
      <c r="N39" s="1"/>
      <c r="O39" s="1"/>
      <c r="P39" s="1"/>
    </row>
    <row r="40" spans="1:16" ht="42.5" hidden="1" x14ac:dyDescent="0.35">
      <c r="A40" s="78"/>
      <c r="B40" s="21"/>
      <c r="C40" s="21" t="str">
        <f>C20</f>
        <v xml:space="preserve">או"ה מצלמת VMD טרמית לא מקוררת סטאטית לטווח של עד 250 מ (35mm) </v>
      </c>
      <c r="D40" s="21" t="str">
        <f>D20</f>
        <v>מצלמה טרמית לא מקוררת  17 מיקרון תוצרת אופגל או ש"ע לצורך חיבור למערכת VA בשטחים מיוחדים לגילוי אדם בטווח 250 מטר</v>
      </c>
      <c r="E40" s="13" t="s">
        <v>8</v>
      </c>
      <c r="F40" s="30">
        <f>F20</f>
        <v>18000</v>
      </c>
      <c r="G40" s="15">
        <v>0</v>
      </c>
      <c r="H40" s="15">
        <f t="shared" si="0"/>
        <v>0</v>
      </c>
      <c r="I40" s="16">
        <f t="shared" si="1"/>
        <v>1</v>
      </c>
      <c r="J40" s="17">
        <f t="shared" si="2"/>
        <v>18000</v>
      </c>
      <c r="K40" s="3"/>
      <c r="L40" s="17">
        <f t="shared" si="3"/>
        <v>0</v>
      </c>
      <c r="M40" s="1"/>
      <c r="N40" s="1"/>
      <c r="O40" s="1"/>
      <c r="P40" s="1"/>
    </row>
    <row r="41" spans="1:16" ht="42.5" hidden="1" x14ac:dyDescent="0.35">
      <c r="A41" s="78"/>
      <c r="B41" s="21"/>
      <c r="C41" s="21" t="str">
        <f>C22</f>
        <v xml:space="preserve">או"ה מצלמת VMD טרמית לא מקוררת סטאטית לטווח של עד 500  מ(60mm)  </v>
      </c>
      <c r="D41" s="21" t="str">
        <f>D22</f>
        <v>מצלמה טרמית לא מקוררת  17 מיקרון תוצרת אופגל או ש"ע לצורך חיבור למערכת VA בשטחים מיוחדים לגילוי אדם בטווח 500 מטר</v>
      </c>
      <c r="E41" s="13" t="s">
        <v>8</v>
      </c>
      <c r="F41" s="30">
        <f>F22</f>
        <v>35000</v>
      </c>
      <c r="G41" s="15">
        <v>0</v>
      </c>
      <c r="H41" s="15">
        <f t="shared" si="0"/>
        <v>0</v>
      </c>
      <c r="I41" s="16">
        <f t="shared" si="1"/>
        <v>1</v>
      </c>
      <c r="J41" s="17">
        <f t="shared" si="2"/>
        <v>35000</v>
      </c>
      <c r="K41" s="3"/>
      <c r="L41" s="17">
        <f t="shared" si="3"/>
        <v>0</v>
      </c>
      <c r="M41" s="1"/>
      <c r="N41" s="1"/>
      <c r="O41" s="1"/>
      <c r="P41" s="1"/>
    </row>
    <row r="42" spans="1:16" ht="56.5" hidden="1" x14ac:dyDescent="0.35">
      <c r="A42" s="78"/>
      <c r="B42" s="21"/>
      <c r="C42" s="21" t="str">
        <f>C50</f>
        <v>או"ה של כלל הרכיבים שיאפשרו תקשורת מוגברת קול בין הישל"ט לנקודת הקצה לתקשורת מול גורם חשוד.</v>
      </c>
      <c r="D42" s="21" t="str">
        <f>D50</f>
        <v>מכלול כריזה (שופר IP) בנקודת קצה לרבות כלל המרכיבים הנדרשים להפעלה מבצעית  - מחיר יחידה יכלול את החלק היחסי להפעלה מושלמת של המערכת (רישיון במידה ונדרש).  מינימום 350 מטר שמע כריזה</v>
      </c>
      <c r="E42" s="13" t="s">
        <v>8</v>
      </c>
      <c r="F42" s="30">
        <f>F50</f>
        <v>4000</v>
      </c>
      <c r="G42" s="15">
        <v>0</v>
      </c>
      <c r="H42" s="15">
        <f t="shared" si="0"/>
        <v>0</v>
      </c>
      <c r="I42" s="16">
        <f t="shared" si="1"/>
        <v>1</v>
      </c>
      <c r="J42" s="17">
        <f t="shared" si="2"/>
        <v>4000</v>
      </c>
      <c r="K42" s="3"/>
      <c r="L42" s="17">
        <f t="shared" si="3"/>
        <v>0</v>
      </c>
      <c r="M42" s="1"/>
      <c r="N42" s="1"/>
      <c r="O42" s="1"/>
      <c r="P42" s="1"/>
    </row>
    <row r="43" spans="1:16" ht="56.5" hidden="1" x14ac:dyDescent="0.35">
      <c r="A43" s="78"/>
      <c r="B43" s="24"/>
      <c r="C43" s="24" t="s">
        <v>130</v>
      </c>
      <c r="D43" s="24" t="s">
        <v>129</v>
      </c>
      <c r="E43" s="25" t="s">
        <v>8</v>
      </c>
      <c r="F43" s="31">
        <v>2500</v>
      </c>
      <c r="G43" s="15">
        <v>0</v>
      </c>
      <c r="H43" s="15">
        <f t="shared" si="0"/>
        <v>0</v>
      </c>
      <c r="I43" s="16">
        <f t="shared" si="1"/>
        <v>1</v>
      </c>
      <c r="J43" s="17">
        <f t="shared" si="2"/>
        <v>2500</v>
      </c>
      <c r="K43" s="3"/>
      <c r="L43" s="17">
        <f t="shared" si="3"/>
        <v>0</v>
      </c>
      <c r="M43" s="1"/>
      <c r="N43" s="1"/>
      <c r="O43" s="1"/>
      <c r="P43" s="1"/>
    </row>
    <row r="44" spans="1:16" ht="29" hidden="1" thickBot="1" x14ac:dyDescent="0.4">
      <c r="A44" s="79"/>
      <c r="B44" s="32"/>
      <c r="C44" s="32" t="str">
        <f>C8</f>
        <v>או"ה של זרקור IR LED לטווח של 80 מטר מינימום</v>
      </c>
      <c r="D44" s="32" t="str">
        <f>D8</f>
        <v>זרקור LED IR באונה רחבה להארה למרחק של 80 מטר מינימום בכדי לאפשר אנליטיקה במרחב ההארה.</v>
      </c>
      <c r="E44" s="33" t="s">
        <v>8</v>
      </c>
      <c r="F44" s="34">
        <f>F8</f>
        <v>800</v>
      </c>
      <c r="G44" s="15">
        <v>0</v>
      </c>
      <c r="H44" s="15">
        <f t="shared" si="0"/>
        <v>0</v>
      </c>
      <c r="I44" s="16">
        <f t="shared" si="1"/>
        <v>1</v>
      </c>
      <c r="J44" s="17">
        <f t="shared" si="2"/>
        <v>800</v>
      </c>
      <c r="K44" s="3"/>
      <c r="L44" s="17">
        <f t="shared" si="3"/>
        <v>0</v>
      </c>
      <c r="M44" s="1"/>
      <c r="N44" s="1"/>
      <c r="O44" s="1"/>
      <c r="P44" s="1"/>
    </row>
    <row r="45" spans="1:16" ht="56.5" x14ac:dyDescent="0.35">
      <c r="A45" s="80" t="s">
        <v>139</v>
      </c>
      <c r="B45" s="35"/>
      <c r="C45" s="36" t="s">
        <v>138</v>
      </c>
      <c r="D45" s="36" t="s">
        <v>134</v>
      </c>
      <c r="E45" s="36" t="s">
        <v>8</v>
      </c>
      <c r="F45" s="37">
        <v>21000</v>
      </c>
      <c r="G45" s="15">
        <v>6</v>
      </c>
      <c r="H45" s="15">
        <f t="shared" si="0"/>
        <v>126000</v>
      </c>
      <c r="I45" s="16">
        <f t="shared" si="1"/>
        <v>1</v>
      </c>
      <c r="J45" s="17">
        <f t="shared" si="2"/>
        <v>21000</v>
      </c>
      <c r="K45" s="3"/>
      <c r="L45" s="17">
        <f t="shared" si="3"/>
        <v>0</v>
      </c>
      <c r="M45" s="1"/>
      <c r="N45" s="1"/>
      <c r="O45" s="1"/>
      <c r="P45" s="1"/>
    </row>
    <row r="46" spans="1:16" ht="56.5" x14ac:dyDescent="0.35">
      <c r="A46" s="76"/>
      <c r="B46" s="21"/>
      <c r="C46" s="13" t="s">
        <v>137</v>
      </c>
      <c r="D46" s="13" t="s">
        <v>134</v>
      </c>
      <c r="E46" s="13" t="s">
        <v>8</v>
      </c>
      <c r="F46" s="14">
        <v>29000</v>
      </c>
      <c r="G46" s="15">
        <v>10</v>
      </c>
      <c r="H46" s="15">
        <f t="shared" si="0"/>
        <v>290000</v>
      </c>
      <c r="I46" s="16">
        <f t="shared" si="1"/>
        <v>1</v>
      </c>
      <c r="J46" s="17">
        <f t="shared" si="2"/>
        <v>29000</v>
      </c>
      <c r="K46" s="3"/>
      <c r="L46" s="17">
        <f t="shared" si="3"/>
        <v>0</v>
      </c>
      <c r="M46" s="1"/>
      <c r="N46" s="1"/>
      <c r="O46" s="1"/>
      <c r="P46" s="1"/>
    </row>
    <row r="47" spans="1:16" ht="56.5" x14ac:dyDescent="0.35">
      <c r="A47" s="76"/>
      <c r="B47" s="21"/>
      <c r="C47" s="13" t="s">
        <v>136</v>
      </c>
      <c r="D47" s="13" t="s">
        <v>134</v>
      </c>
      <c r="E47" s="13"/>
      <c r="F47" s="14">
        <v>55000</v>
      </c>
      <c r="G47" s="15">
        <v>8</v>
      </c>
      <c r="H47" s="15">
        <f t="shared" si="0"/>
        <v>440000</v>
      </c>
      <c r="I47" s="16">
        <f t="shared" si="1"/>
        <v>1</v>
      </c>
      <c r="J47" s="17">
        <f t="shared" si="2"/>
        <v>55000</v>
      </c>
      <c r="K47" s="3"/>
      <c r="L47" s="17">
        <f t="shared" si="3"/>
        <v>0</v>
      </c>
      <c r="M47" s="1"/>
      <c r="N47" s="1"/>
      <c r="O47" s="1"/>
      <c r="P47" s="1"/>
    </row>
    <row r="48" spans="1:16" ht="84.5" hidden="1" x14ac:dyDescent="0.35">
      <c r="A48" s="76"/>
      <c r="B48" s="21"/>
      <c r="C48" s="13" t="s">
        <v>198</v>
      </c>
      <c r="D48" s="13" t="s">
        <v>134</v>
      </c>
      <c r="E48" s="13" t="s">
        <v>8</v>
      </c>
      <c r="F48" s="14">
        <v>2500</v>
      </c>
      <c r="G48" s="15">
        <v>0</v>
      </c>
      <c r="H48" s="15">
        <f t="shared" si="0"/>
        <v>0</v>
      </c>
      <c r="I48" s="16">
        <f t="shared" si="1"/>
        <v>1</v>
      </c>
      <c r="J48" s="17">
        <f t="shared" si="2"/>
        <v>2500</v>
      </c>
      <c r="K48" s="3"/>
      <c r="L48" s="17">
        <f t="shared" si="3"/>
        <v>0</v>
      </c>
      <c r="M48" s="1"/>
      <c r="N48" s="1"/>
      <c r="O48" s="1"/>
      <c r="P48" s="1"/>
    </row>
    <row r="49" spans="1:16" ht="42.5" hidden="1" x14ac:dyDescent="0.35">
      <c r="A49" s="81"/>
      <c r="B49" s="21"/>
      <c r="C49" s="13" t="s">
        <v>135</v>
      </c>
      <c r="D49" s="13" t="s">
        <v>134</v>
      </c>
      <c r="E49" s="12" t="s">
        <v>8</v>
      </c>
      <c r="F49" s="14">
        <v>480000</v>
      </c>
      <c r="G49" s="15">
        <v>0</v>
      </c>
      <c r="H49" s="15">
        <f t="shared" si="0"/>
        <v>0</v>
      </c>
      <c r="I49" s="16">
        <f t="shared" si="1"/>
        <v>1</v>
      </c>
      <c r="J49" s="17">
        <f t="shared" si="2"/>
        <v>480000</v>
      </c>
      <c r="K49" s="3"/>
      <c r="L49" s="17">
        <f t="shared" si="3"/>
        <v>0</v>
      </c>
      <c r="M49" s="1"/>
      <c r="N49" s="1"/>
      <c r="O49" s="1"/>
      <c r="P49" s="1"/>
    </row>
    <row r="50" spans="1:16" ht="56.5" x14ac:dyDescent="0.35">
      <c r="A50" s="38" t="s">
        <v>131</v>
      </c>
      <c r="B50" s="13" t="s">
        <v>133</v>
      </c>
      <c r="C50" s="13" t="s">
        <v>130</v>
      </c>
      <c r="D50" s="13" t="s">
        <v>132</v>
      </c>
      <c r="E50" s="13" t="s">
        <v>8</v>
      </c>
      <c r="F50" s="14">
        <v>4000</v>
      </c>
      <c r="G50" s="15">
        <v>26</v>
      </c>
      <c r="H50" s="15">
        <f t="shared" si="0"/>
        <v>104000</v>
      </c>
      <c r="I50" s="16">
        <f t="shared" si="1"/>
        <v>1</v>
      </c>
      <c r="J50" s="17">
        <f t="shared" si="2"/>
        <v>4000</v>
      </c>
      <c r="K50" s="3"/>
      <c r="L50" s="17">
        <f t="shared" si="3"/>
        <v>0</v>
      </c>
      <c r="M50" s="1"/>
      <c r="N50" s="1"/>
      <c r="O50" s="1"/>
      <c r="P50" s="1"/>
    </row>
    <row r="51" spans="1:16" ht="56.5" hidden="1" x14ac:dyDescent="0.35">
      <c r="A51" s="38" t="s">
        <v>131</v>
      </c>
      <c r="B51" s="13"/>
      <c r="C51" s="13" t="s">
        <v>130</v>
      </c>
      <c r="D51" s="13" t="s">
        <v>129</v>
      </c>
      <c r="E51" s="13" t="s">
        <v>8</v>
      </c>
      <c r="F51" s="14">
        <v>2500</v>
      </c>
      <c r="G51" s="15">
        <v>0</v>
      </c>
      <c r="H51" s="15">
        <f t="shared" si="0"/>
        <v>0</v>
      </c>
      <c r="I51" s="16">
        <f t="shared" si="1"/>
        <v>1</v>
      </c>
      <c r="J51" s="17">
        <f t="shared" si="2"/>
        <v>2500</v>
      </c>
      <c r="K51" s="3"/>
      <c r="L51" s="17">
        <f t="shared" si="3"/>
        <v>0</v>
      </c>
      <c r="M51" s="1"/>
      <c r="N51" s="1"/>
      <c r="O51" s="1"/>
      <c r="P51" s="1"/>
    </row>
    <row r="52" spans="1:16" ht="70.5" x14ac:dyDescent="0.35">
      <c r="A52" s="38" t="s">
        <v>36</v>
      </c>
      <c r="B52" s="21" t="s">
        <v>128</v>
      </c>
      <c r="C52" s="13" t="s">
        <v>199</v>
      </c>
      <c r="D52" s="13" t="s">
        <v>127</v>
      </c>
      <c r="E52" s="13" t="s">
        <v>14</v>
      </c>
      <c r="F52" s="14">
        <v>24</v>
      </c>
      <c r="G52" s="15">
        <v>12700</v>
      </c>
      <c r="H52" s="15">
        <f t="shared" si="0"/>
        <v>304800</v>
      </c>
      <c r="I52" s="16">
        <f t="shared" si="1"/>
        <v>1</v>
      </c>
      <c r="J52" s="17">
        <f t="shared" si="2"/>
        <v>24</v>
      </c>
      <c r="K52" s="3"/>
      <c r="L52" s="17">
        <f t="shared" si="3"/>
        <v>0</v>
      </c>
      <c r="M52" s="1"/>
      <c r="N52" s="1"/>
      <c r="O52" s="1"/>
      <c r="P52" s="1"/>
    </row>
    <row r="53" spans="1:16" ht="98.5" hidden="1" x14ac:dyDescent="0.35">
      <c r="A53" s="38" t="s">
        <v>36</v>
      </c>
      <c r="B53" s="21"/>
      <c r="C53" s="13" t="s">
        <v>126</v>
      </c>
      <c r="D53" s="13" t="s">
        <v>106</v>
      </c>
      <c r="E53" s="13" t="s">
        <v>117</v>
      </c>
      <c r="F53" s="14">
        <v>18000</v>
      </c>
      <c r="G53" s="15">
        <v>0</v>
      </c>
      <c r="H53" s="15">
        <f t="shared" si="0"/>
        <v>0</v>
      </c>
      <c r="I53" s="16">
        <f t="shared" si="1"/>
        <v>1</v>
      </c>
      <c r="J53" s="17">
        <f t="shared" si="2"/>
        <v>18000</v>
      </c>
      <c r="K53" s="3"/>
      <c r="L53" s="17">
        <f t="shared" si="3"/>
        <v>0</v>
      </c>
      <c r="M53" s="1"/>
      <c r="N53" s="1"/>
      <c r="O53" s="1"/>
      <c r="P53" s="1"/>
    </row>
    <row r="54" spans="1:16" ht="98.5" hidden="1" x14ac:dyDescent="0.35">
      <c r="A54" s="38" t="s">
        <v>36</v>
      </c>
      <c r="B54" s="21"/>
      <c r="C54" s="13" t="s">
        <v>125</v>
      </c>
      <c r="D54" s="13" t="s">
        <v>106</v>
      </c>
      <c r="E54" s="13" t="s">
        <v>117</v>
      </c>
      <c r="F54" s="14">
        <v>19000</v>
      </c>
      <c r="G54" s="15">
        <v>0</v>
      </c>
      <c r="H54" s="15">
        <f t="shared" si="0"/>
        <v>0</v>
      </c>
      <c r="I54" s="16">
        <f t="shared" si="1"/>
        <v>1</v>
      </c>
      <c r="J54" s="17">
        <f t="shared" si="2"/>
        <v>19000</v>
      </c>
      <c r="K54" s="3"/>
      <c r="L54" s="17">
        <f t="shared" si="3"/>
        <v>0</v>
      </c>
      <c r="M54" s="1"/>
      <c r="N54" s="1"/>
      <c r="O54" s="1"/>
      <c r="P54" s="1"/>
    </row>
    <row r="55" spans="1:16" ht="98.5" hidden="1" x14ac:dyDescent="0.35">
      <c r="A55" s="38" t="s">
        <v>36</v>
      </c>
      <c r="B55" s="21"/>
      <c r="C55" s="13" t="s">
        <v>124</v>
      </c>
      <c r="D55" s="13" t="s">
        <v>106</v>
      </c>
      <c r="E55" s="13" t="s">
        <v>117</v>
      </c>
      <c r="F55" s="14">
        <v>23000</v>
      </c>
      <c r="G55" s="15">
        <v>0</v>
      </c>
      <c r="H55" s="15">
        <f t="shared" si="0"/>
        <v>0</v>
      </c>
      <c r="I55" s="16">
        <f t="shared" si="1"/>
        <v>1</v>
      </c>
      <c r="J55" s="17">
        <f t="shared" si="2"/>
        <v>23000</v>
      </c>
      <c r="K55" s="3"/>
      <c r="L55" s="17">
        <f t="shared" si="3"/>
        <v>0</v>
      </c>
      <c r="M55" s="1"/>
      <c r="N55" s="1"/>
      <c r="O55" s="1"/>
      <c r="P55" s="1"/>
    </row>
    <row r="56" spans="1:16" ht="98.5" hidden="1" x14ac:dyDescent="0.35">
      <c r="A56" s="38" t="s">
        <v>36</v>
      </c>
      <c r="B56" s="21"/>
      <c r="C56" s="13" t="s">
        <v>123</v>
      </c>
      <c r="D56" s="13" t="s">
        <v>106</v>
      </c>
      <c r="E56" s="13" t="s">
        <v>117</v>
      </c>
      <c r="F56" s="14">
        <v>22500</v>
      </c>
      <c r="G56" s="15">
        <v>0</v>
      </c>
      <c r="H56" s="15">
        <f t="shared" si="0"/>
        <v>0</v>
      </c>
      <c r="I56" s="16">
        <f t="shared" si="1"/>
        <v>1</v>
      </c>
      <c r="J56" s="17">
        <f t="shared" si="2"/>
        <v>22500</v>
      </c>
      <c r="K56" s="3"/>
      <c r="L56" s="17">
        <f t="shared" si="3"/>
        <v>0</v>
      </c>
      <c r="M56" s="1"/>
      <c r="N56" s="1"/>
      <c r="O56" s="1"/>
      <c r="P56" s="1"/>
    </row>
    <row r="57" spans="1:16" ht="98.5" x14ac:dyDescent="0.35">
      <c r="A57" s="38" t="s">
        <v>36</v>
      </c>
      <c r="B57" s="21"/>
      <c r="C57" s="13" t="s">
        <v>122</v>
      </c>
      <c r="D57" s="13" t="s">
        <v>106</v>
      </c>
      <c r="E57" s="13" t="s">
        <v>117</v>
      </c>
      <c r="F57" s="14">
        <v>23000</v>
      </c>
      <c r="G57" s="15">
        <v>1</v>
      </c>
      <c r="H57" s="15">
        <f t="shared" si="0"/>
        <v>23000</v>
      </c>
      <c r="I57" s="16">
        <f t="shared" si="1"/>
        <v>1</v>
      </c>
      <c r="J57" s="17">
        <f t="shared" si="2"/>
        <v>23000</v>
      </c>
      <c r="K57" s="3"/>
      <c r="L57" s="17">
        <f t="shared" si="3"/>
        <v>0</v>
      </c>
      <c r="M57" s="1"/>
      <c r="N57" s="1"/>
      <c r="O57" s="1"/>
      <c r="P57" s="1"/>
    </row>
    <row r="58" spans="1:16" ht="98.5" x14ac:dyDescent="0.35">
      <c r="A58" s="38" t="s">
        <v>36</v>
      </c>
      <c r="B58" s="21"/>
      <c r="C58" s="13" t="s">
        <v>121</v>
      </c>
      <c r="D58" s="13" t="s">
        <v>106</v>
      </c>
      <c r="E58" s="13" t="s">
        <v>117</v>
      </c>
      <c r="F58" s="14">
        <v>27000</v>
      </c>
      <c r="G58" s="15">
        <v>3</v>
      </c>
      <c r="H58" s="15">
        <f t="shared" si="0"/>
        <v>81000</v>
      </c>
      <c r="I58" s="16">
        <f t="shared" si="1"/>
        <v>1</v>
      </c>
      <c r="J58" s="17">
        <f t="shared" si="2"/>
        <v>27000</v>
      </c>
      <c r="K58" s="3"/>
      <c r="L58" s="17">
        <f t="shared" si="3"/>
        <v>0</v>
      </c>
      <c r="M58" s="1"/>
      <c r="N58" s="1"/>
      <c r="O58" s="1"/>
      <c r="P58" s="1"/>
    </row>
    <row r="59" spans="1:16" ht="112.5" x14ac:dyDescent="0.35">
      <c r="A59" s="38" t="s">
        <v>36</v>
      </c>
      <c r="B59" s="21"/>
      <c r="C59" s="13" t="s">
        <v>120</v>
      </c>
      <c r="D59" s="13" t="s">
        <v>106</v>
      </c>
      <c r="E59" s="13" t="s">
        <v>117</v>
      </c>
      <c r="F59" s="14">
        <v>5000</v>
      </c>
      <c r="G59" s="15">
        <v>2</v>
      </c>
      <c r="H59" s="15">
        <f t="shared" si="0"/>
        <v>10000</v>
      </c>
      <c r="I59" s="16">
        <f t="shared" si="1"/>
        <v>1</v>
      </c>
      <c r="J59" s="17">
        <f t="shared" si="2"/>
        <v>5000</v>
      </c>
      <c r="K59" s="3"/>
      <c r="L59" s="17">
        <f t="shared" si="3"/>
        <v>0</v>
      </c>
      <c r="M59" s="1"/>
      <c r="N59" s="1"/>
      <c r="O59" s="1"/>
      <c r="P59" s="1"/>
    </row>
    <row r="60" spans="1:16" ht="112.5" hidden="1" x14ac:dyDescent="0.35">
      <c r="A60" s="38" t="s">
        <v>36</v>
      </c>
      <c r="B60" s="21"/>
      <c r="C60" s="13" t="s">
        <v>119</v>
      </c>
      <c r="D60" s="13" t="s">
        <v>106</v>
      </c>
      <c r="E60" s="13" t="s">
        <v>117</v>
      </c>
      <c r="F60" s="14">
        <v>11000</v>
      </c>
      <c r="G60" s="15">
        <v>0</v>
      </c>
      <c r="H60" s="15">
        <f t="shared" si="0"/>
        <v>0</v>
      </c>
      <c r="I60" s="16">
        <f t="shared" si="1"/>
        <v>1</v>
      </c>
      <c r="J60" s="17">
        <f t="shared" si="2"/>
        <v>11000</v>
      </c>
      <c r="K60" s="3"/>
      <c r="L60" s="17">
        <f t="shared" si="3"/>
        <v>0</v>
      </c>
      <c r="M60" s="1"/>
      <c r="N60" s="1"/>
      <c r="O60" s="1"/>
      <c r="P60" s="1"/>
    </row>
    <row r="61" spans="1:16" ht="112.5" x14ac:dyDescent="0.35">
      <c r="A61" s="38" t="s">
        <v>36</v>
      </c>
      <c r="B61" s="21"/>
      <c r="C61" s="13" t="s">
        <v>118</v>
      </c>
      <c r="D61" s="13" t="s">
        <v>106</v>
      </c>
      <c r="E61" s="13" t="s">
        <v>117</v>
      </c>
      <c r="F61" s="14">
        <v>12000</v>
      </c>
      <c r="G61" s="15">
        <v>2</v>
      </c>
      <c r="H61" s="15">
        <f t="shared" si="0"/>
        <v>24000</v>
      </c>
      <c r="I61" s="16">
        <f t="shared" si="1"/>
        <v>1</v>
      </c>
      <c r="J61" s="17">
        <f t="shared" si="2"/>
        <v>12000</v>
      </c>
      <c r="K61" s="3"/>
      <c r="L61" s="17">
        <f t="shared" si="3"/>
        <v>0</v>
      </c>
      <c r="M61" s="1"/>
      <c r="N61" s="1"/>
      <c r="O61" s="1"/>
      <c r="P61" s="1"/>
    </row>
    <row r="62" spans="1:16" ht="140.5" hidden="1" x14ac:dyDescent="0.35">
      <c r="A62" s="38" t="s">
        <v>36</v>
      </c>
      <c r="B62" s="21"/>
      <c r="C62" s="13" t="s">
        <v>116</v>
      </c>
      <c r="D62" s="13" t="s">
        <v>106</v>
      </c>
      <c r="E62" s="13" t="s">
        <v>113</v>
      </c>
      <c r="F62" s="14">
        <v>9000</v>
      </c>
      <c r="G62" s="15">
        <v>0</v>
      </c>
      <c r="H62" s="15">
        <f t="shared" si="0"/>
        <v>0</v>
      </c>
      <c r="I62" s="16">
        <f t="shared" si="1"/>
        <v>1</v>
      </c>
      <c r="J62" s="17">
        <f t="shared" si="2"/>
        <v>9000</v>
      </c>
      <c r="K62" s="3"/>
      <c r="L62" s="17">
        <f t="shared" si="3"/>
        <v>0</v>
      </c>
      <c r="M62" s="1"/>
      <c r="N62" s="1"/>
      <c r="O62" s="1"/>
      <c r="P62" s="1"/>
    </row>
    <row r="63" spans="1:16" ht="140.5" x14ac:dyDescent="0.35">
      <c r="A63" s="38" t="s">
        <v>36</v>
      </c>
      <c r="B63" s="21" t="s">
        <v>115</v>
      </c>
      <c r="C63" s="13" t="s">
        <v>114</v>
      </c>
      <c r="D63" s="13" t="s">
        <v>106</v>
      </c>
      <c r="E63" s="13" t="s">
        <v>113</v>
      </c>
      <c r="F63" s="14">
        <v>11000</v>
      </c>
      <c r="G63" s="15">
        <v>1</v>
      </c>
      <c r="H63" s="15">
        <f t="shared" si="0"/>
        <v>11000</v>
      </c>
      <c r="I63" s="16">
        <f t="shared" si="1"/>
        <v>1</v>
      </c>
      <c r="J63" s="17">
        <f t="shared" si="2"/>
        <v>11000</v>
      </c>
      <c r="K63" s="3"/>
      <c r="L63" s="17">
        <f t="shared" si="3"/>
        <v>0</v>
      </c>
      <c r="M63" s="1"/>
      <c r="N63" s="1"/>
      <c r="O63" s="1"/>
      <c r="P63" s="1"/>
    </row>
    <row r="64" spans="1:16" ht="98.5" hidden="1" x14ac:dyDescent="0.35">
      <c r="A64" s="38" t="s">
        <v>36</v>
      </c>
      <c r="B64" s="21"/>
      <c r="C64" s="13" t="s">
        <v>112</v>
      </c>
      <c r="D64" s="13" t="s">
        <v>106</v>
      </c>
      <c r="E64" s="13" t="s">
        <v>109</v>
      </c>
      <c r="F64" s="14">
        <v>2000</v>
      </c>
      <c r="G64" s="15">
        <v>0</v>
      </c>
      <c r="H64" s="15">
        <f t="shared" si="0"/>
        <v>0</v>
      </c>
      <c r="I64" s="16">
        <f t="shared" si="1"/>
        <v>1</v>
      </c>
      <c r="J64" s="17">
        <f t="shared" si="2"/>
        <v>2000</v>
      </c>
      <c r="K64" s="3"/>
      <c r="L64" s="17">
        <f t="shared" si="3"/>
        <v>0</v>
      </c>
      <c r="M64" s="1"/>
      <c r="N64" s="1"/>
      <c r="O64" s="1"/>
      <c r="P64" s="1"/>
    </row>
    <row r="65" spans="1:16" ht="126.5" hidden="1" x14ac:dyDescent="0.35">
      <c r="A65" s="38" t="s">
        <v>36</v>
      </c>
      <c r="B65" s="21"/>
      <c r="C65" s="13" t="s">
        <v>111</v>
      </c>
      <c r="D65" s="13" t="s">
        <v>106</v>
      </c>
      <c r="E65" s="13" t="s">
        <v>109</v>
      </c>
      <c r="F65" s="14">
        <v>4000</v>
      </c>
      <c r="G65" s="15">
        <v>0</v>
      </c>
      <c r="H65" s="15">
        <f t="shared" si="0"/>
        <v>0</v>
      </c>
      <c r="I65" s="16">
        <f t="shared" si="1"/>
        <v>1</v>
      </c>
      <c r="J65" s="17">
        <f t="shared" si="2"/>
        <v>4000</v>
      </c>
      <c r="K65" s="3"/>
      <c r="L65" s="17">
        <f t="shared" si="3"/>
        <v>0</v>
      </c>
      <c r="M65" s="1"/>
      <c r="N65" s="1"/>
      <c r="O65" s="1"/>
      <c r="P65" s="1"/>
    </row>
    <row r="66" spans="1:16" ht="112.5" hidden="1" x14ac:dyDescent="0.35">
      <c r="A66" s="38" t="s">
        <v>36</v>
      </c>
      <c r="B66" s="21"/>
      <c r="C66" s="13" t="s">
        <v>110</v>
      </c>
      <c r="D66" s="13" t="s">
        <v>106</v>
      </c>
      <c r="E66" s="13" t="s">
        <v>109</v>
      </c>
      <c r="F66" s="14">
        <v>6000</v>
      </c>
      <c r="G66" s="15">
        <v>0</v>
      </c>
      <c r="H66" s="15">
        <f t="shared" si="0"/>
        <v>0</v>
      </c>
      <c r="I66" s="16">
        <f t="shared" si="1"/>
        <v>1</v>
      </c>
      <c r="J66" s="17">
        <f t="shared" si="2"/>
        <v>6000</v>
      </c>
      <c r="K66" s="3"/>
      <c r="L66" s="17">
        <f t="shared" si="3"/>
        <v>0</v>
      </c>
      <c r="M66" s="1"/>
      <c r="N66" s="1"/>
      <c r="O66" s="1"/>
      <c r="P66" s="1"/>
    </row>
    <row r="67" spans="1:16" ht="70.5" hidden="1" x14ac:dyDescent="0.35">
      <c r="A67" s="38" t="s">
        <v>36</v>
      </c>
      <c r="B67" s="21" t="s">
        <v>108</v>
      </c>
      <c r="C67" s="13" t="s">
        <v>107</v>
      </c>
      <c r="D67" s="13" t="s">
        <v>106</v>
      </c>
      <c r="E67" s="13" t="s">
        <v>8</v>
      </c>
      <c r="F67" s="14">
        <v>13000</v>
      </c>
      <c r="G67" s="15">
        <v>0</v>
      </c>
      <c r="H67" s="15">
        <f t="shared" si="0"/>
        <v>0</v>
      </c>
      <c r="I67" s="16">
        <f t="shared" si="1"/>
        <v>1</v>
      </c>
      <c r="J67" s="17">
        <f t="shared" si="2"/>
        <v>13000</v>
      </c>
      <c r="K67" s="3"/>
      <c r="L67" s="17">
        <f t="shared" si="3"/>
        <v>0</v>
      </c>
      <c r="M67" s="1"/>
      <c r="N67" s="1"/>
      <c r="O67" s="1"/>
      <c r="P67" s="1"/>
    </row>
    <row r="68" spans="1:16" ht="98.5" x14ac:dyDescent="0.35">
      <c r="A68" s="38" t="s">
        <v>36</v>
      </c>
      <c r="B68" s="21" t="s">
        <v>105</v>
      </c>
      <c r="C68" s="39" t="s">
        <v>104</v>
      </c>
      <c r="D68" s="13" t="s">
        <v>200</v>
      </c>
      <c r="E68" s="13" t="s">
        <v>8</v>
      </c>
      <c r="F68" s="14">
        <v>9500</v>
      </c>
      <c r="G68" s="15">
        <v>20</v>
      </c>
      <c r="H68" s="15">
        <f t="shared" si="0"/>
        <v>190000</v>
      </c>
      <c r="I68" s="16">
        <f t="shared" si="1"/>
        <v>1</v>
      </c>
      <c r="J68" s="17">
        <f t="shared" si="2"/>
        <v>9500</v>
      </c>
      <c r="K68" s="3"/>
      <c r="L68" s="17">
        <f t="shared" si="3"/>
        <v>0</v>
      </c>
      <c r="M68" s="1"/>
      <c r="N68" s="1"/>
      <c r="O68" s="1"/>
      <c r="P68" s="1"/>
    </row>
    <row r="69" spans="1:16" ht="70" x14ac:dyDescent="0.35">
      <c r="A69" s="38" t="s">
        <v>36</v>
      </c>
      <c r="B69" s="21" t="s">
        <v>103</v>
      </c>
      <c r="C69" s="13" t="s">
        <v>102</v>
      </c>
      <c r="D69" s="13" t="s">
        <v>101</v>
      </c>
      <c r="E69" s="13" t="s">
        <v>8</v>
      </c>
      <c r="F69" s="14">
        <v>11000</v>
      </c>
      <c r="G69" s="15">
        <v>5</v>
      </c>
      <c r="H69" s="15">
        <f t="shared" si="0"/>
        <v>55000</v>
      </c>
      <c r="I69" s="16">
        <f t="shared" si="1"/>
        <v>1</v>
      </c>
      <c r="J69" s="17">
        <f t="shared" si="2"/>
        <v>11000</v>
      </c>
      <c r="K69" s="3"/>
      <c r="L69" s="17">
        <f t="shared" si="3"/>
        <v>0</v>
      </c>
      <c r="M69" s="1"/>
      <c r="N69" s="1"/>
      <c r="O69" s="1"/>
      <c r="P69" s="1"/>
    </row>
    <row r="70" spans="1:16" ht="70" x14ac:dyDescent="0.35">
      <c r="A70" s="40" t="s">
        <v>36</v>
      </c>
      <c r="B70" s="41" t="s">
        <v>100</v>
      </c>
      <c r="C70" s="42" t="s">
        <v>99</v>
      </c>
      <c r="D70" s="42" t="s">
        <v>98</v>
      </c>
      <c r="E70" s="42" t="s">
        <v>8</v>
      </c>
      <c r="F70" s="43">
        <v>5000</v>
      </c>
      <c r="G70" s="15">
        <v>6</v>
      </c>
      <c r="H70" s="15">
        <f t="shared" si="0"/>
        <v>30000</v>
      </c>
      <c r="I70" s="16">
        <f t="shared" si="1"/>
        <v>1</v>
      </c>
      <c r="J70" s="17">
        <f t="shared" si="2"/>
        <v>5000</v>
      </c>
      <c r="K70" s="3"/>
      <c r="L70" s="17">
        <f t="shared" si="3"/>
        <v>0</v>
      </c>
      <c r="M70" s="1"/>
      <c r="N70" s="1"/>
      <c r="O70" s="1"/>
      <c r="P70" s="1"/>
    </row>
    <row r="71" spans="1:16" ht="70" x14ac:dyDescent="0.35">
      <c r="A71" s="40" t="s">
        <v>36</v>
      </c>
      <c r="B71" s="41" t="s">
        <v>97</v>
      </c>
      <c r="C71" s="41" t="s">
        <v>96</v>
      </c>
      <c r="D71" s="42" t="s">
        <v>95</v>
      </c>
      <c r="E71" s="42" t="s">
        <v>14</v>
      </c>
      <c r="F71" s="43">
        <v>12</v>
      </c>
      <c r="G71" s="15">
        <v>3400</v>
      </c>
      <c r="H71" s="15">
        <f t="shared" si="0"/>
        <v>40800</v>
      </c>
      <c r="I71" s="16">
        <f t="shared" si="1"/>
        <v>1</v>
      </c>
      <c r="J71" s="17">
        <f t="shared" si="2"/>
        <v>12</v>
      </c>
      <c r="K71" s="3"/>
      <c r="L71" s="17">
        <f t="shared" si="3"/>
        <v>0</v>
      </c>
      <c r="M71" s="1"/>
      <c r="N71" s="1"/>
      <c r="O71" s="1"/>
      <c r="P71" s="1"/>
    </row>
    <row r="72" spans="1:16" ht="42.5" x14ac:dyDescent="0.35">
      <c r="A72" s="38" t="s">
        <v>79</v>
      </c>
      <c r="B72" s="21" t="s">
        <v>94</v>
      </c>
      <c r="C72" s="44" t="s">
        <v>93</v>
      </c>
      <c r="D72" s="44" t="s">
        <v>92</v>
      </c>
      <c r="E72" s="13" t="s">
        <v>8</v>
      </c>
      <c r="F72" s="43">
        <v>55000</v>
      </c>
      <c r="G72" s="15">
        <v>5</v>
      </c>
      <c r="H72" s="15">
        <f t="shared" ref="H72:H117" si="4">G72*F72</f>
        <v>275000</v>
      </c>
      <c r="I72" s="16">
        <f t="shared" ref="I72:I117" si="5">(F72-K72)/F72</f>
        <v>1</v>
      </c>
      <c r="J72" s="17">
        <f t="shared" ref="J72:J117" si="6">F72-K72</f>
        <v>55000</v>
      </c>
      <c r="K72" s="3"/>
      <c r="L72" s="17">
        <f t="shared" ref="L72:L117" si="7">K72*G72</f>
        <v>0</v>
      </c>
      <c r="M72" s="1"/>
      <c r="N72" s="1"/>
      <c r="O72" s="1"/>
      <c r="P72" s="1"/>
    </row>
    <row r="73" spans="1:16" ht="56.5" hidden="1" x14ac:dyDescent="0.35">
      <c r="A73" s="38" t="s">
        <v>79</v>
      </c>
      <c r="B73" s="21"/>
      <c r="C73" s="42" t="s">
        <v>91</v>
      </c>
      <c r="D73" s="42" t="s">
        <v>90</v>
      </c>
      <c r="E73" s="13" t="s">
        <v>8</v>
      </c>
      <c r="F73" s="14">
        <v>150000</v>
      </c>
      <c r="G73" s="15">
        <v>0</v>
      </c>
      <c r="H73" s="15">
        <f t="shared" si="4"/>
        <v>0</v>
      </c>
      <c r="I73" s="16">
        <f t="shared" si="5"/>
        <v>1</v>
      </c>
      <c r="J73" s="17">
        <f t="shared" si="6"/>
        <v>150000</v>
      </c>
      <c r="K73" s="3"/>
      <c r="L73" s="17">
        <f t="shared" si="7"/>
        <v>0</v>
      </c>
      <c r="M73" s="1"/>
      <c r="N73" s="1"/>
      <c r="O73" s="1"/>
      <c r="P73" s="1"/>
    </row>
    <row r="74" spans="1:16" ht="42.5" x14ac:dyDescent="0.35">
      <c r="A74" s="38" t="s">
        <v>79</v>
      </c>
      <c r="B74" s="21"/>
      <c r="C74" s="42" t="s">
        <v>89</v>
      </c>
      <c r="D74" s="42" t="s">
        <v>88</v>
      </c>
      <c r="E74" s="13" t="s">
        <v>8</v>
      </c>
      <c r="F74" s="14">
        <v>12000</v>
      </c>
      <c r="G74" s="15">
        <v>5</v>
      </c>
      <c r="H74" s="15">
        <f t="shared" si="4"/>
        <v>60000</v>
      </c>
      <c r="I74" s="16">
        <f t="shared" si="5"/>
        <v>1</v>
      </c>
      <c r="J74" s="17">
        <f t="shared" si="6"/>
        <v>12000</v>
      </c>
      <c r="K74" s="3"/>
      <c r="L74" s="17">
        <f t="shared" si="7"/>
        <v>0</v>
      </c>
      <c r="M74" s="1"/>
      <c r="N74" s="1"/>
      <c r="O74" s="1"/>
      <c r="P74" s="1"/>
    </row>
    <row r="75" spans="1:16" ht="112.5" x14ac:dyDescent="0.35">
      <c r="A75" s="38" t="s">
        <v>79</v>
      </c>
      <c r="B75" s="21"/>
      <c r="C75" s="45" t="s">
        <v>201</v>
      </c>
      <c r="D75" s="44" t="s">
        <v>202</v>
      </c>
      <c r="E75" s="13" t="s">
        <v>8</v>
      </c>
      <c r="F75" s="14">
        <v>20000</v>
      </c>
      <c r="G75" s="15">
        <v>3</v>
      </c>
      <c r="H75" s="15">
        <f t="shared" si="4"/>
        <v>60000</v>
      </c>
      <c r="I75" s="16">
        <f t="shared" si="5"/>
        <v>1</v>
      </c>
      <c r="J75" s="17">
        <f t="shared" si="6"/>
        <v>20000</v>
      </c>
      <c r="K75" s="3"/>
      <c r="L75" s="17">
        <f t="shared" si="7"/>
        <v>0</v>
      </c>
      <c r="M75" s="1"/>
      <c r="N75" s="1"/>
      <c r="O75" s="1"/>
      <c r="P75" s="1"/>
    </row>
    <row r="76" spans="1:16" ht="126" x14ac:dyDescent="0.35">
      <c r="A76" s="38" t="s">
        <v>79</v>
      </c>
      <c r="B76" s="21"/>
      <c r="C76" s="46" t="s">
        <v>203</v>
      </c>
      <c r="D76" s="44" t="s">
        <v>202</v>
      </c>
      <c r="E76" s="13" t="s">
        <v>8</v>
      </c>
      <c r="F76" s="14">
        <v>21000</v>
      </c>
      <c r="G76" s="15">
        <v>5</v>
      </c>
      <c r="H76" s="15">
        <f t="shared" si="4"/>
        <v>105000</v>
      </c>
      <c r="I76" s="16">
        <f t="shared" si="5"/>
        <v>1</v>
      </c>
      <c r="J76" s="17">
        <f t="shared" si="6"/>
        <v>21000</v>
      </c>
      <c r="K76" s="3"/>
      <c r="L76" s="17">
        <f t="shared" si="7"/>
        <v>0</v>
      </c>
      <c r="M76" s="1"/>
      <c r="N76" s="1"/>
      <c r="O76" s="1"/>
      <c r="P76" s="1"/>
    </row>
    <row r="77" spans="1:16" ht="42.5" x14ac:dyDescent="0.35">
      <c r="A77" s="38" t="s">
        <v>79</v>
      </c>
      <c r="B77" s="21"/>
      <c r="C77" s="47" t="s">
        <v>87</v>
      </c>
      <c r="D77" s="47" t="s">
        <v>86</v>
      </c>
      <c r="E77" s="13" t="s">
        <v>85</v>
      </c>
      <c r="F77" s="14">
        <v>420</v>
      </c>
      <c r="G77" s="15">
        <v>40</v>
      </c>
      <c r="H77" s="15">
        <f t="shared" si="4"/>
        <v>16800</v>
      </c>
      <c r="I77" s="16">
        <f t="shared" si="5"/>
        <v>1</v>
      </c>
      <c r="J77" s="17">
        <f t="shared" si="6"/>
        <v>420</v>
      </c>
      <c r="K77" s="3"/>
      <c r="L77" s="17">
        <f t="shared" si="7"/>
        <v>0</v>
      </c>
      <c r="M77" s="1"/>
      <c r="N77" s="1"/>
      <c r="O77" s="1"/>
      <c r="P77" s="1"/>
    </row>
    <row r="78" spans="1:16" ht="56.5" x14ac:dyDescent="0.35">
      <c r="A78" s="38" t="s">
        <v>79</v>
      </c>
      <c r="B78" s="21"/>
      <c r="C78" s="39" t="s">
        <v>204</v>
      </c>
      <c r="D78" s="13" t="s">
        <v>205</v>
      </c>
      <c r="E78" s="13" t="s">
        <v>84</v>
      </c>
      <c r="F78" s="14">
        <v>2000</v>
      </c>
      <c r="G78" s="15">
        <v>48</v>
      </c>
      <c r="H78" s="15">
        <f t="shared" si="4"/>
        <v>96000</v>
      </c>
      <c r="I78" s="16">
        <f t="shared" si="5"/>
        <v>1</v>
      </c>
      <c r="J78" s="17">
        <f t="shared" si="6"/>
        <v>2000</v>
      </c>
      <c r="K78" s="3"/>
      <c r="L78" s="17">
        <f t="shared" si="7"/>
        <v>0</v>
      </c>
      <c r="M78" s="1"/>
      <c r="N78" s="1"/>
      <c r="O78" s="1"/>
      <c r="P78" s="1"/>
    </row>
    <row r="79" spans="1:16" ht="56.5" x14ac:dyDescent="0.35">
      <c r="A79" s="38" t="s">
        <v>79</v>
      </c>
      <c r="B79" s="21"/>
      <c r="C79" s="39" t="s">
        <v>206</v>
      </c>
      <c r="D79" s="13" t="s">
        <v>207</v>
      </c>
      <c r="E79" s="13" t="s">
        <v>84</v>
      </c>
      <c r="F79" s="14">
        <v>8500</v>
      </c>
      <c r="G79" s="15">
        <v>10</v>
      </c>
      <c r="H79" s="15">
        <f t="shared" si="4"/>
        <v>85000</v>
      </c>
      <c r="I79" s="16">
        <f t="shared" si="5"/>
        <v>1</v>
      </c>
      <c r="J79" s="17">
        <f t="shared" si="6"/>
        <v>8500</v>
      </c>
      <c r="K79" s="3"/>
      <c r="L79" s="17">
        <f t="shared" si="7"/>
        <v>0</v>
      </c>
      <c r="M79" s="1"/>
      <c r="N79" s="1"/>
      <c r="O79" s="1"/>
      <c r="P79" s="1"/>
    </row>
    <row r="80" spans="1:16" ht="28.5" x14ac:dyDescent="0.35">
      <c r="A80" s="38" t="s">
        <v>79</v>
      </c>
      <c r="B80" s="21"/>
      <c r="C80" s="39" t="s">
        <v>83</v>
      </c>
      <c r="D80" s="13" t="s">
        <v>82</v>
      </c>
      <c r="E80" s="13" t="s">
        <v>8</v>
      </c>
      <c r="F80" s="14">
        <v>25000</v>
      </c>
      <c r="G80" s="15">
        <v>5</v>
      </c>
      <c r="H80" s="15">
        <f t="shared" si="4"/>
        <v>125000</v>
      </c>
      <c r="I80" s="16">
        <f t="shared" si="5"/>
        <v>1</v>
      </c>
      <c r="J80" s="17">
        <f t="shared" si="6"/>
        <v>25000</v>
      </c>
      <c r="K80" s="3"/>
      <c r="L80" s="17">
        <f t="shared" si="7"/>
        <v>0</v>
      </c>
      <c r="M80" s="1"/>
      <c r="N80" s="1"/>
      <c r="O80" s="1"/>
      <c r="P80" s="1"/>
    </row>
    <row r="81" spans="1:16" ht="42" x14ac:dyDescent="0.35">
      <c r="A81" s="38" t="s">
        <v>79</v>
      </c>
      <c r="B81" s="21"/>
      <c r="C81" s="13" t="s">
        <v>81</v>
      </c>
      <c r="D81" s="39" t="s">
        <v>80</v>
      </c>
      <c r="E81" s="13" t="s">
        <v>8</v>
      </c>
      <c r="F81" s="14">
        <v>15000</v>
      </c>
      <c r="G81" s="15">
        <v>4</v>
      </c>
      <c r="H81" s="15">
        <f t="shared" si="4"/>
        <v>60000</v>
      </c>
      <c r="I81" s="16">
        <f t="shared" si="5"/>
        <v>1</v>
      </c>
      <c r="J81" s="17">
        <f t="shared" si="6"/>
        <v>15000</v>
      </c>
      <c r="K81" s="3"/>
      <c r="L81" s="17">
        <f t="shared" si="7"/>
        <v>0</v>
      </c>
      <c r="M81" s="1"/>
      <c r="N81" s="1"/>
      <c r="O81" s="1"/>
      <c r="P81" s="1"/>
    </row>
    <row r="82" spans="1:16" ht="42.5" x14ac:dyDescent="0.35">
      <c r="A82" s="38" t="s">
        <v>79</v>
      </c>
      <c r="B82" s="21"/>
      <c r="C82" s="39" t="s">
        <v>78</v>
      </c>
      <c r="D82" s="13" t="s">
        <v>77</v>
      </c>
      <c r="E82" s="13" t="s">
        <v>8</v>
      </c>
      <c r="F82" s="14">
        <v>5000</v>
      </c>
      <c r="G82" s="15">
        <v>7</v>
      </c>
      <c r="H82" s="15">
        <f t="shared" si="4"/>
        <v>35000</v>
      </c>
      <c r="I82" s="16">
        <f t="shared" si="5"/>
        <v>1</v>
      </c>
      <c r="J82" s="17">
        <f t="shared" si="6"/>
        <v>5000</v>
      </c>
      <c r="K82" s="3"/>
      <c r="L82" s="17">
        <f t="shared" si="7"/>
        <v>0</v>
      </c>
      <c r="M82" s="1"/>
      <c r="N82" s="1"/>
      <c r="O82" s="1"/>
      <c r="P82" s="1"/>
    </row>
    <row r="83" spans="1:16" ht="56" x14ac:dyDescent="0.35">
      <c r="A83" s="38" t="s">
        <v>62</v>
      </c>
      <c r="B83" s="21"/>
      <c r="C83" s="39" t="s">
        <v>76</v>
      </c>
      <c r="D83" s="13" t="s">
        <v>75</v>
      </c>
      <c r="E83" s="13" t="s">
        <v>8</v>
      </c>
      <c r="F83" s="14">
        <v>5000</v>
      </c>
      <c r="G83" s="15">
        <v>13</v>
      </c>
      <c r="H83" s="15">
        <f t="shared" si="4"/>
        <v>65000</v>
      </c>
      <c r="I83" s="16">
        <f t="shared" si="5"/>
        <v>1</v>
      </c>
      <c r="J83" s="17">
        <f t="shared" si="6"/>
        <v>5000</v>
      </c>
      <c r="K83" s="3"/>
      <c r="L83" s="17">
        <f t="shared" si="7"/>
        <v>0</v>
      </c>
      <c r="M83" s="1"/>
      <c r="N83" s="1"/>
      <c r="O83" s="1"/>
      <c r="P83" s="1"/>
    </row>
    <row r="84" spans="1:16" ht="56" x14ac:dyDescent="0.35">
      <c r="A84" s="38" t="s">
        <v>62</v>
      </c>
      <c r="B84" s="21"/>
      <c r="C84" s="39" t="s">
        <v>74</v>
      </c>
      <c r="D84" s="13" t="s">
        <v>73</v>
      </c>
      <c r="E84" s="13" t="s">
        <v>8</v>
      </c>
      <c r="F84" s="14">
        <v>22000</v>
      </c>
      <c r="G84" s="15">
        <v>6</v>
      </c>
      <c r="H84" s="15">
        <f t="shared" si="4"/>
        <v>132000</v>
      </c>
      <c r="I84" s="16">
        <f t="shared" si="5"/>
        <v>1</v>
      </c>
      <c r="J84" s="17">
        <f t="shared" si="6"/>
        <v>22000</v>
      </c>
      <c r="K84" s="3"/>
      <c r="L84" s="17">
        <f t="shared" si="7"/>
        <v>0</v>
      </c>
      <c r="M84" s="1"/>
      <c r="N84" s="1"/>
      <c r="O84" s="1"/>
      <c r="P84" s="1"/>
    </row>
    <row r="85" spans="1:16" ht="56" x14ac:dyDescent="0.35">
      <c r="A85" s="38" t="s">
        <v>62</v>
      </c>
      <c r="B85" s="21"/>
      <c r="C85" s="39" t="s">
        <v>72</v>
      </c>
      <c r="D85" s="13" t="s">
        <v>71</v>
      </c>
      <c r="E85" s="13" t="s">
        <v>8</v>
      </c>
      <c r="F85" s="14">
        <v>1500</v>
      </c>
      <c r="G85" s="15">
        <v>4</v>
      </c>
      <c r="H85" s="15">
        <f t="shared" si="4"/>
        <v>6000</v>
      </c>
      <c r="I85" s="16">
        <f t="shared" si="5"/>
        <v>1</v>
      </c>
      <c r="J85" s="17">
        <f t="shared" si="6"/>
        <v>1500</v>
      </c>
      <c r="K85" s="3"/>
      <c r="L85" s="17">
        <f t="shared" si="7"/>
        <v>0</v>
      </c>
      <c r="M85" s="1"/>
      <c r="N85" s="1"/>
      <c r="O85" s="1"/>
      <c r="P85" s="1"/>
    </row>
    <row r="86" spans="1:16" ht="56" x14ac:dyDescent="0.35">
      <c r="A86" s="38" t="s">
        <v>62</v>
      </c>
      <c r="B86" s="21"/>
      <c r="C86" s="39" t="s">
        <v>208</v>
      </c>
      <c r="D86" s="13" t="s">
        <v>70</v>
      </c>
      <c r="E86" s="13" t="s">
        <v>8</v>
      </c>
      <c r="F86" s="14">
        <v>2000</v>
      </c>
      <c r="G86" s="15">
        <v>15</v>
      </c>
      <c r="H86" s="15">
        <f t="shared" si="4"/>
        <v>30000</v>
      </c>
      <c r="I86" s="16">
        <f t="shared" si="5"/>
        <v>1</v>
      </c>
      <c r="J86" s="17">
        <f t="shared" si="6"/>
        <v>2000</v>
      </c>
      <c r="K86" s="3"/>
      <c r="L86" s="17">
        <f t="shared" si="7"/>
        <v>0</v>
      </c>
      <c r="M86" s="1"/>
      <c r="N86" s="1"/>
      <c r="O86" s="1"/>
      <c r="P86" s="1"/>
    </row>
    <row r="87" spans="1:16" ht="56" x14ac:dyDescent="0.35">
      <c r="A87" s="38" t="s">
        <v>62</v>
      </c>
      <c r="B87" s="21"/>
      <c r="C87" s="39" t="s">
        <v>69</v>
      </c>
      <c r="D87" s="13"/>
      <c r="E87" s="13" t="s">
        <v>8</v>
      </c>
      <c r="F87" s="14">
        <v>1500</v>
      </c>
      <c r="G87" s="15">
        <v>5</v>
      </c>
      <c r="H87" s="15">
        <f t="shared" si="4"/>
        <v>7500</v>
      </c>
      <c r="I87" s="16">
        <f t="shared" si="5"/>
        <v>1</v>
      </c>
      <c r="J87" s="17">
        <f t="shared" si="6"/>
        <v>1500</v>
      </c>
      <c r="K87" s="3"/>
      <c r="L87" s="17">
        <f t="shared" si="7"/>
        <v>0</v>
      </c>
      <c r="M87" s="1"/>
      <c r="N87" s="1"/>
      <c r="O87" s="1"/>
      <c r="P87" s="1"/>
    </row>
    <row r="88" spans="1:16" ht="56" hidden="1" x14ac:dyDescent="0.35">
      <c r="A88" s="38" t="s">
        <v>62</v>
      </c>
      <c r="B88" s="21"/>
      <c r="C88" s="39" t="s">
        <v>68</v>
      </c>
      <c r="D88" s="13" t="s">
        <v>65</v>
      </c>
      <c r="E88" s="13" t="s">
        <v>8</v>
      </c>
      <c r="F88" s="14">
        <v>6500</v>
      </c>
      <c r="G88" s="15">
        <v>0</v>
      </c>
      <c r="H88" s="15">
        <f t="shared" si="4"/>
        <v>0</v>
      </c>
      <c r="I88" s="16">
        <f t="shared" si="5"/>
        <v>1</v>
      </c>
      <c r="J88" s="17">
        <f t="shared" si="6"/>
        <v>6500</v>
      </c>
      <c r="K88" s="3"/>
      <c r="L88" s="17">
        <f t="shared" si="7"/>
        <v>0</v>
      </c>
      <c r="M88" s="1"/>
      <c r="N88" s="1"/>
      <c r="O88" s="1"/>
      <c r="P88" s="1"/>
    </row>
    <row r="89" spans="1:16" ht="56" x14ac:dyDescent="0.35">
      <c r="A89" s="38" t="s">
        <v>62</v>
      </c>
      <c r="B89" s="21"/>
      <c r="C89" s="39" t="s">
        <v>67</v>
      </c>
      <c r="D89" s="13" t="s">
        <v>65</v>
      </c>
      <c r="E89" s="13" t="s">
        <v>8</v>
      </c>
      <c r="F89" s="14">
        <v>4000</v>
      </c>
      <c r="G89" s="15">
        <v>10</v>
      </c>
      <c r="H89" s="15">
        <f t="shared" si="4"/>
        <v>40000</v>
      </c>
      <c r="I89" s="16">
        <f t="shared" si="5"/>
        <v>1</v>
      </c>
      <c r="J89" s="17">
        <f t="shared" si="6"/>
        <v>4000</v>
      </c>
      <c r="K89" s="3"/>
      <c r="L89" s="17">
        <f t="shared" si="7"/>
        <v>0</v>
      </c>
      <c r="M89" s="1"/>
      <c r="N89" s="1"/>
      <c r="O89" s="1"/>
      <c r="P89" s="1"/>
    </row>
    <row r="90" spans="1:16" ht="56" x14ac:dyDescent="0.35">
      <c r="A90" s="38" t="s">
        <v>62</v>
      </c>
      <c r="B90" s="21"/>
      <c r="C90" s="39" t="s">
        <v>66</v>
      </c>
      <c r="D90" s="13" t="s">
        <v>65</v>
      </c>
      <c r="E90" s="13" t="s">
        <v>8</v>
      </c>
      <c r="F90" s="14">
        <v>3000</v>
      </c>
      <c r="G90" s="15">
        <v>27</v>
      </c>
      <c r="H90" s="15">
        <f t="shared" si="4"/>
        <v>81000</v>
      </c>
      <c r="I90" s="16">
        <f t="shared" si="5"/>
        <v>1</v>
      </c>
      <c r="J90" s="17">
        <f t="shared" si="6"/>
        <v>3000</v>
      </c>
      <c r="K90" s="3"/>
      <c r="L90" s="17">
        <f t="shared" si="7"/>
        <v>0</v>
      </c>
      <c r="M90" s="1"/>
      <c r="N90" s="1"/>
      <c r="O90" s="1"/>
      <c r="P90" s="1"/>
    </row>
    <row r="91" spans="1:16" ht="56" x14ac:dyDescent="0.35">
      <c r="A91" s="38" t="s">
        <v>62</v>
      </c>
      <c r="B91" s="21"/>
      <c r="C91" s="39" t="s">
        <v>64</v>
      </c>
      <c r="D91" s="13" t="s">
        <v>63</v>
      </c>
      <c r="E91" s="13" t="s">
        <v>8</v>
      </c>
      <c r="F91" s="14">
        <v>13000</v>
      </c>
      <c r="G91" s="15">
        <v>4</v>
      </c>
      <c r="H91" s="15">
        <f t="shared" si="4"/>
        <v>52000</v>
      </c>
      <c r="I91" s="16">
        <f t="shared" si="5"/>
        <v>1</v>
      </c>
      <c r="J91" s="17">
        <f t="shared" si="6"/>
        <v>13000</v>
      </c>
      <c r="K91" s="3"/>
      <c r="L91" s="17">
        <f t="shared" si="7"/>
        <v>0</v>
      </c>
      <c r="M91" s="1"/>
      <c r="N91" s="1"/>
      <c r="O91" s="1"/>
      <c r="P91" s="1"/>
    </row>
    <row r="92" spans="1:16" ht="56" x14ac:dyDescent="0.35">
      <c r="A92" s="38" t="s">
        <v>62</v>
      </c>
      <c r="B92" s="21"/>
      <c r="C92" s="39" t="s">
        <v>61</v>
      </c>
      <c r="D92" s="13" t="s">
        <v>60</v>
      </c>
      <c r="E92" s="13" t="s">
        <v>8</v>
      </c>
      <c r="F92" s="14">
        <v>1000</v>
      </c>
      <c r="G92" s="15">
        <v>5</v>
      </c>
      <c r="H92" s="15">
        <f t="shared" si="4"/>
        <v>5000</v>
      </c>
      <c r="I92" s="16">
        <f t="shared" si="5"/>
        <v>1</v>
      </c>
      <c r="J92" s="17">
        <f t="shared" si="6"/>
        <v>1000</v>
      </c>
      <c r="K92" s="3"/>
      <c r="L92" s="17">
        <f t="shared" si="7"/>
        <v>0</v>
      </c>
      <c r="M92" s="1"/>
      <c r="N92" s="1"/>
      <c r="O92" s="1"/>
      <c r="P92" s="1"/>
    </row>
    <row r="93" spans="1:16" ht="17.5" x14ac:dyDescent="0.35">
      <c r="A93" s="38" t="s">
        <v>59</v>
      </c>
      <c r="B93" s="21"/>
      <c r="C93" s="39" t="s">
        <v>58</v>
      </c>
      <c r="D93" s="13" t="s">
        <v>57</v>
      </c>
      <c r="E93" s="13" t="s">
        <v>8</v>
      </c>
      <c r="F93" s="14">
        <v>10000</v>
      </c>
      <c r="G93" s="15">
        <v>4</v>
      </c>
      <c r="H93" s="15">
        <f t="shared" si="4"/>
        <v>40000</v>
      </c>
      <c r="I93" s="16">
        <f t="shared" si="5"/>
        <v>1</v>
      </c>
      <c r="J93" s="17">
        <f t="shared" si="6"/>
        <v>10000</v>
      </c>
      <c r="K93" s="3"/>
      <c r="L93" s="17">
        <f t="shared" si="7"/>
        <v>0</v>
      </c>
      <c r="M93" s="1"/>
      <c r="N93" s="1"/>
      <c r="O93" s="1"/>
      <c r="P93" s="1"/>
    </row>
    <row r="94" spans="1:16" ht="17.5" hidden="1" x14ac:dyDescent="0.35">
      <c r="A94" s="38"/>
      <c r="B94" s="21"/>
      <c r="C94" s="39" t="s">
        <v>56</v>
      </c>
      <c r="D94" s="13"/>
      <c r="E94" s="13"/>
      <c r="F94" s="14">
        <v>2500</v>
      </c>
      <c r="G94" s="15">
        <v>0</v>
      </c>
      <c r="H94" s="15">
        <f t="shared" si="4"/>
        <v>0</v>
      </c>
      <c r="I94" s="16">
        <f t="shared" si="5"/>
        <v>1</v>
      </c>
      <c r="J94" s="17">
        <f t="shared" si="6"/>
        <v>2500</v>
      </c>
      <c r="K94" s="3"/>
      <c r="L94" s="17">
        <f t="shared" si="7"/>
        <v>0</v>
      </c>
      <c r="M94" s="1"/>
      <c r="N94" s="1"/>
      <c r="O94" s="1"/>
      <c r="P94" s="1"/>
    </row>
    <row r="95" spans="1:16" ht="42.5" x14ac:dyDescent="0.35">
      <c r="A95" s="38" t="s">
        <v>44</v>
      </c>
      <c r="B95" s="21"/>
      <c r="C95" s="39" t="s">
        <v>55</v>
      </c>
      <c r="D95" s="13" t="s">
        <v>54</v>
      </c>
      <c r="E95" s="13" t="s">
        <v>8</v>
      </c>
      <c r="F95" s="14">
        <v>3000</v>
      </c>
      <c r="G95" s="15">
        <v>3</v>
      </c>
      <c r="H95" s="15">
        <f t="shared" si="4"/>
        <v>9000</v>
      </c>
      <c r="I95" s="16">
        <f t="shared" si="5"/>
        <v>1</v>
      </c>
      <c r="J95" s="17">
        <f t="shared" si="6"/>
        <v>3000</v>
      </c>
      <c r="K95" s="3"/>
      <c r="L95" s="17">
        <f t="shared" si="7"/>
        <v>0</v>
      </c>
      <c r="M95" s="1"/>
      <c r="N95" s="1"/>
      <c r="O95" s="1"/>
      <c r="P95" s="1"/>
    </row>
    <row r="96" spans="1:16" ht="28" hidden="1" x14ac:dyDescent="0.35">
      <c r="A96" s="38" t="s">
        <v>44</v>
      </c>
      <c r="B96" s="21"/>
      <c r="C96" s="39" t="s">
        <v>53</v>
      </c>
      <c r="D96" s="13" t="s">
        <v>42</v>
      </c>
      <c r="E96" s="13" t="s">
        <v>8</v>
      </c>
      <c r="F96" s="14">
        <v>4500</v>
      </c>
      <c r="G96" s="15">
        <v>0</v>
      </c>
      <c r="H96" s="15">
        <f t="shared" si="4"/>
        <v>0</v>
      </c>
      <c r="I96" s="16">
        <f t="shared" si="5"/>
        <v>1</v>
      </c>
      <c r="J96" s="17">
        <f t="shared" si="6"/>
        <v>4500</v>
      </c>
      <c r="K96" s="3"/>
      <c r="L96" s="17">
        <f t="shared" si="7"/>
        <v>0</v>
      </c>
      <c r="M96" s="1"/>
      <c r="N96" s="1"/>
      <c r="O96" s="1"/>
      <c r="P96" s="1"/>
    </row>
    <row r="97" spans="1:16" ht="17.5" x14ac:dyDescent="0.35">
      <c r="A97" s="38" t="s">
        <v>44</v>
      </c>
      <c r="B97" s="21"/>
      <c r="C97" s="39" t="s">
        <v>52</v>
      </c>
      <c r="D97" s="13" t="s">
        <v>42</v>
      </c>
      <c r="E97" s="13" t="s">
        <v>8</v>
      </c>
      <c r="F97" s="14">
        <v>9500</v>
      </c>
      <c r="G97" s="15">
        <v>23</v>
      </c>
      <c r="H97" s="15">
        <f t="shared" si="4"/>
        <v>218500</v>
      </c>
      <c r="I97" s="16">
        <f t="shared" si="5"/>
        <v>1</v>
      </c>
      <c r="J97" s="17">
        <f t="shared" si="6"/>
        <v>9500</v>
      </c>
      <c r="K97" s="3"/>
      <c r="L97" s="17">
        <f t="shared" si="7"/>
        <v>0</v>
      </c>
      <c r="M97" s="1"/>
      <c r="N97" s="1"/>
      <c r="O97" s="1"/>
      <c r="P97" s="1"/>
    </row>
    <row r="98" spans="1:16" ht="17.5" hidden="1" x14ac:dyDescent="0.35">
      <c r="A98" s="38" t="s">
        <v>44</v>
      </c>
      <c r="B98" s="21"/>
      <c r="C98" s="39" t="s">
        <v>51</v>
      </c>
      <c r="D98" s="13" t="s">
        <v>42</v>
      </c>
      <c r="E98" s="13" t="s">
        <v>8</v>
      </c>
      <c r="F98" s="14">
        <v>15000</v>
      </c>
      <c r="G98" s="15">
        <v>0</v>
      </c>
      <c r="H98" s="15">
        <f t="shared" si="4"/>
        <v>0</v>
      </c>
      <c r="I98" s="16">
        <f t="shared" si="5"/>
        <v>1</v>
      </c>
      <c r="J98" s="17">
        <f t="shared" si="6"/>
        <v>15000</v>
      </c>
      <c r="K98" s="3"/>
      <c r="L98" s="17">
        <f t="shared" si="7"/>
        <v>0</v>
      </c>
      <c r="M98" s="1"/>
      <c r="N98" s="1"/>
      <c r="O98" s="1"/>
      <c r="P98" s="1"/>
    </row>
    <row r="99" spans="1:16" ht="17.5" x14ac:dyDescent="0.35">
      <c r="A99" s="38" t="s">
        <v>44</v>
      </c>
      <c r="B99" s="21"/>
      <c r="C99" s="39" t="s">
        <v>50</v>
      </c>
      <c r="D99" s="13" t="s">
        <v>49</v>
      </c>
      <c r="E99" s="13" t="s">
        <v>8</v>
      </c>
      <c r="F99" s="14">
        <v>2000</v>
      </c>
      <c r="G99" s="15">
        <v>3</v>
      </c>
      <c r="H99" s="15">
        <f t="shared" si="4"/>
        <v>6000</v>
      </c>
      <c r="I99" s="16">
        <f t="shared" si="5"/>
        <v>1</v>
      </c>
      <c r="J99" s="17">
        <f t="shared" si="6"/>
        <v>2000</v>
      </c>
      <c r="K99" s="3"/>
      <c r="L99" s="17">
        <f t="shared" si="7"/>
        <v>0</v>
      </c>
      <c r="M99" s="1"/>
      <c r="N99" s="1"/>
      <c r="O99" s="1"/>
      <c r="P99" s="1"/>
    </row>
    <row r="100" spans="1:16" ht="17.5" hidden="1" x14ac:dyDescent="0.35">
      <c r="A100" s="38" t="s">
        <v>46</v>
      </c>
      <c r="B100" s="21"/>
      <c r="C100" s="39" t="s">
        <v>48</v>
      </c>
      <c r="D100" s="13" t="s">
        <v>42</v>
      </c>
      <c r="E100" s="13" t="s">
        <v>8</v>
      </c>
      <c r="F100" s="14">
        <v>25000</v>
      </c>
      <c r="G100" s="15">
        <v>0</v>
      </c>
      <c r="H100" s="15">
        <f t="shared" si="4"/>
        <v>0</v>
      </c>
      <c r="I100" s="16">
        <f t="shared" si="5"/>
        <v>1</v>
      </c>
      <c r="J100" s="17">
        <f t="shared" si="6"/>
        <v>25000</v>
      </c>
      <c r="K100" s="3"/>
      <c r="L100" s="17">
        <f t="shared" si="7"/>
        <v>0</v>
      </c>
      <c r="M100" s="1"/>
      <c r="N100" s="1"/>
      <c r="O100" s="1"/>
      <c r="P100" s="1"/>
    </row>
    <row r="101" spans="1:16" ht="17.5" hidden="1" x14ac:dyDescent="0.35">
      <c r="A101" s="38" t="s">
        <v>46</v>
      </c>
      <c r="B101" s="21"/>
      <c r="C101" s="39" t="s">
        <v>47</v>
      </c>
      <c r="D101" s="13" t="s">
        <v>42</v>
      </c>
      <c r="E101" s="13" t="s">
        <v>8</v>
      </c>
      <c r="F101" s="14">
        <v>30000</v>
      </c>
      <c r="G101" s="15">
        <v>0</v>
      </c>
      <c r="H101" s="15">
        <f t="shared" si="4"/>
        <v>0</v>
      </c>
      <c r="I101" s="16">
        <f t="shared" si="5"/>
        <v>1</v>
      </c>
      <c r="J101" s="17">
        <f t="shared" si="6"/>
        <v>30000</v>
      </c>
      <c r="K101" s="3"/>
      <c r="L101" s="17">
        <f t="shared" si="7"/>
        <v>0</v>
      </c>
      <c r="M101" s="1"/>
      <c r="N101" s="1"/>
      <c r="O101" s="1"/>
      <c r="P101" s="1"/>
    </row>
    <row r="102" spans="1:16" ht="17.5" x14ac:dyDescent="0.35">
      <c r="A102" s="38" t="s">
        <v>46</v>
      </c>
      <c r="B102" s="21"/>
      <c r="C102" s="13" t="s">
        <v>45</v>
      </c>
      <c r="D102" s="13" t="s">
        <v>42</v>
      </c>
      <c r="E102" s="13" t="s">
        <v>8</v>
      </c>
      <c r="F102" s="14">
        <v>500</v>
      </c>
      <c r="G102" s="15">
        <v>4</v>
      </c>
      <c r="H102" s="15">
        <f t="shared" si="4"/>
        <v>2000</v>
      </c>
      <c r="I102" s="16">
        <f t="shared" si="5"/>
        <v>1</v>
      </c>
      <c r="J102" s="17">
        <f t="shared" si="6"/>
        <v>500</v>
      </c>
      <c r="K102" s="3"/>
      <c r="L102" s="17">
        <f t="shared" si="7"/>
        <v>0</v>
      </c>
      <c r="M102" s="1"/>
      <c r="N102" s="1"/>
      <c r="O102" s="1"/>
      <c r="P102" s="1"/>
    </row>
    <row r="103" spans="1:16" ht="17.5" x14ac:dyDescent="0.35">
      <c r="A103" s="38" t="s">
        <v>44</v>
      </c>
      <c r="B103" s="48"/>
      <c r="C103" s="39" t="s">
        <v>43</v>
      </c>
      <c r="D103" s="39" t="s">
        <v>42</v>
      </c>
      <c r="E103" s="39" t="s">
        <v>8</v>
      </c>
      <c r="F103" s="14">
        <v>1500</v>
      </c>
      <c r="G103" s="15">
        <v>1</v>
      </c>
      <c r="H103" s="15">
        <f t="shared" si="4"/>
        <v>1500</v>
      </c>
      <c r="I103" s="16">
        <f t="shared" si="5"/>
        <v>1</v>
      </c>
      <c r="J103" s="17">
        <f t="shared" si="6"/>
        <v>1500</v>
      </c>
      <c r="K103" s="3"/>
      <c r="L103" s="17">
        <f t="shared" si="7"/>
        <v>0</v>
      </c>
      <c r="M103" s="1"/>
      <c r="N103" s="1"/>
      <c r="O103" s="1"/>
      <c r="P103" s="1"/>
    </row>
    <row r="104" spans="1:16" ht="42" x14ac:dyDescent="0.35">
      <c r="A104" s="38" t="s">
        <v>39</v>
      </c>
      <c r="B104" s="21"/>
      <c r="C104" s="39" t="s">
        <v>41</v>
      </c>
      <c r="D104" s="13" t="s">
        <v>40</v>
      </c>
      <c r="E104" s="13" t="s">
        <v>8</v>
      </c>
      <c r="F104" s="14">
        <v>8500</v>
      </c>
      <c r="G104" s="15">
        <v>5</v>
      </c>
      <c r="H104" s="15">
        <f t="shared" si="4"/>
        <v>42500</v>
      </c>
      <c r="I104" s="16">
        <f t="shared" si="5"/>
        <v>1</v>
      </c>
      <c r="J104" s="17">
        <f t="shared" si="6"/>
        <v>8500</v>
      </c>
      <c r="K104" s="3"/>
      <c r="L104" s="17">
        <f t="shared" si="7"/>
        <v>0</v>
      </c>
      <c r="M104" s="1"/>
      <c r="N104" s="1"/>
      <c r="O104" s="1"/>
      <c r="P104" s="1"/>
    </row>
    <row r="105" spans="1:16" ht="56" x14ac:dyDescent="0.35">
      <c r="A105" s="38" t="s">
        <v>39</v>
      </c>
      <c r="B105" s="21"/>
      <c r="C105" s="39" t="s">
        <v>38</v>
      </c>
      <c r="D105" s="13" t="s">
        <v>37</v>
      </c>
      <c r="E105" s="13" t="s">
        <v>8</v>
      </c>
      <c r="F105" s="14">
        <v>1500</v>
      </c>
      <c r="G105" s="15">
        <v>15</v>
      </c>
      <c r="H105" s="15">
        <f t="shared" si="4"/>
        <v>22500</v>
      </c>
      <c r="I105" s="16">
        <f t="shared" si="5"/>
        <v>1</v>
      </c>
      <c r="J105" s="17">
        <f t="shared" si="6"/>
        <v>1500</v>
      </c>
      <c r="K105" s="3"/>
      <c r="L105" s="17">
        <f t="shared" si="7"/>
        <v>0</v>
      </c>
      <c r="M105" s="1"/>
      <c r="N105" s="1"/>
      <c r="O105" s="1"/>
      <c r="P105" s="1"/>
    </row>
    <row r="106" spans="1:16" ht="70" hidden="1" x14ac:dyDescent="0.35">
      <c r="A106" s="38" t="s">
        <v>36</v>
      </c>
      <c r="B106" s="21"/>
      <c r="C106" s="13" t="s">
        <v>35</v>
      </c>
      <c r="D106" s="13" t="s">
        <v>34</v>
      </c>
      <c r="E106" s="13" t="s">
        <v>33</v>
      </c>
      <c r="F106" s="14">
        <v>3850</v>
      </c>
      <c r="G106" s="15">
        <v>0</v>
      </c>
      <c r="H106" s="15">
        <f t="shared" si="4"/>
        <v>0</v>
      </c>
      <c r="I106" s="16">
        <f t="shared" si="5"/>
        <v>1</v>
      </c>
      <c r="J106" s="17">
        <f t="shared" si="6"/>
        <v>3850</v>
      </c>
      <c r="K106" s="3"/>
      <c r="L106" s="17">
        <f t="shared" si="7"/>
        <v>0</v>
      </c>
      <c r="M106" s="1"/>
      <c r="N106" s="1"/>
      <c r="O106" s="1"/>
      <c r="P106" s="1"/>
    </row>
    <row r="107" spans="1:16" ht="70.5" hidden="1" x14ac:dyDescent="0.35">
      <c r="A107" s="49" t="s">
        <v>32</v>
      </c>
      <c r="B107" s="21"/>
      <c r="C107" s="39" t="s">
        <v>31</v>
      </c>
      <c r="D107" s="13" t="s">
        <v>30</v>
      </c>
      <c r="E107" s="13" t="s">
        <v>8</v>
      </c>
      <c r="F107" s="14">
        <v>120</v>
      </c>
      <c r="G107" s="15">
        <v>0</v>
      </c>
      <c r="H107" s="15">
        <f t="shared" si="4"/>
        <v>0</v>
      </c>
      <c r="I107" s="16">
        <f t="shared" si="5"/>
        <v>1</v>
      </c>
      <c r="J107" s="17">
        <f t="shared" si="6"/>
        <v>120</v>
      </c>
      <c r="K107" s="3"/>
      <c r="L107" s="17">
        <f t="shared" si="7"/>
        <v>0</v>
      </c>
      <c r="M107" s="1"/>
      <c r="N107" s="1"/>
      <c r="O107" s="1"/>
      <c r="P107" s="1"/>
    </row>
    <row r="108" spans="1:16" ht="56" x14ac:dyDescent="0.35">
      <c r="A108" s="50"/>
      <c r="B108" s="21"/>
      <c r="C108" s="39" t="s">
        <v>29</v>
      </c>
      <c r="D108" s="13" t="s">
        <v>28</v>
      </c>
      <c r="E108" s="13" t="s">
        <v>8</v>
      </c>
      <c r="F108" s="14">
        <v>18000</v>
      </c>
      <c r="G108" s="15">
        <v>6</v>
      </c>
      <c r="H108" s="15">
        <f t="shared" si="4"/>
        <v>108000</v>
      </c>
      <c r="I108" s="16">
        <f t="shared" si="5"/>
        <v>1</v>
      </c>
      <c r="J108" s="17">
        <f t="shared" si="6"/>
        <v>18000</v>
      </c>
      <c r="K108" s="3"/>
      <c r="L108" s="17">
        <f t="shared" si="7"/>
        <v>0</v>
      </c>
      <c r="M108" s="1"/>
      <c r="N108" s="1"/>
      <c r="O108" s="1"/>
      <c r="P108" s="1"/>
    </row>
    <row r="109" spans="1:16" ht="42" x14ac:dyDescent="0.35">
      <c r="A109" s="50"/>
      <c r="B109" s="21"/>
      <c r="C109" s="39" t="s">
        <v>27</v>
      </c>
      <c r="D109" s="13" t="s">
        <v>26</v>
      </c>
      <c r="E109" s="13" t="s">
        <v>25</v>
      </c>
      <c r="F109" s="14">
        <v>3000</v>
      </c>
      <c r="G109" s="15">
        <v>31</v>
      </c>
      <c r="H109" s="15">
        <f t="shared" si="4"/>
        <v>93000</v>
      </c>
      <c r="I109" s="16">
        <f t="shared" si="5"/>
        <v>1</v>
      </c>
      <c r="J109" s="17">
        <f t="shared" si="6"/>
        <v>3000</v>
      </c>
      <c r="K109" s="3"/>
      <c r="L109" s="17">
        <f t="shared" si="7"/>
        <v>0</v>
      </c>
      <c r="M109" s="1"/>
      <c r="N109" s="1"/>
      <c r="O109" s="1"/>
      <c r="P109" s="1"/>
    </row>
    <row r="110" spans="1:16" ht="84.5" x14ac:dyDescent="0.35">
      <c r="A110" s="51" t="s">
        <v>24</v>
      </c>
      <c r="B110" s="13"/>
      <c r="C110" s="13" t="s">
        <v>23</v>
      </c>
      <c r="D110" s="13" t="s">
        <v>22</v>
      </c>
      <c r="E110" s="13" t="s">
        <v>21</v>
      </c>
      <c r="F110" s="13">
        <v>2500</v>
      </c>
      <c r="G110" s="15">
        <v>19</v>
      </c>
      <c r="H110" s="15">
        <f t="shared" si="4"/>
        <v>47500</v>
      </c>
      <c r="I110" s="16">
        <f t="shared" si="5"/>
        <v>1</v>
      </c>
      <c r="J110" s="17">
        <f t="shared" si="6"/>
        <v>2500</v>
      </c>
      <c r="K110" s="3"/>
      <c r="L110" s="17">
        <f t="shared" si="7"/>
        <v>0</v>
      </c>
      <c r="M110" s="1"/>
      <c r="N110" s="1"/>
      <c r="O110" s="1"/>
      <c r="P110" s="1"/>
    </row>
    <row r="111" spans="1:16" ht="84.5" hidden="1" x14ac:dyDescent="0.35">
      <c r="A111" s="51" t="s">
        <v>20</v>
      </c>
      <c r="B111" s="13"/>
      <c r="C111" s="13" t="s">
        <v>19</v>
      </c>
      <c r="D111" s="13" t="s">
        <v>18</v>
      </c>
      <c r="E111" s="13" t="s">
        <v>8</v>
      </c>
      <c r="F111" s="13">
        <v>1500</v>
      </c>
      <c r="G111" s="15">
        <v>0</v>
      </c>
      <c r="H111" s="15">
        <f t="shared" si="4"/>
        <v>0</v>
      </c>
      <c r="I111" s="16">
        <f t="shared" si="5"/>
        <v>1</v>
      </c>
      <c r="J111" s="17">
        <f t="shared" si="6"/>
        <v>1500</v>
      </c>
      <c r="K111" s="3"/>
      <c r="L111" s="17">
        <f t="shared" si="7"/>
        <v>0</v>
      </c>
      <c r="M111" s="1"/>
      <c r="N111" s="1"/>
      <c r="O111" s="1"/>
      <c r="P111" s="1"/>
    </row>
    <row r="112" spans="1:16" ht="42.5" x14ac:dyDescent="0.35">
      <c r="A112" s="51" t="s">
        <v>17</v>
      </c>
      <c r="B112" s="13"/>
      <c r="C112" s="13" t="s">
        <v>17</v>
      </c>
      <c r="D112" s="13"/>
      <c r="E112" s="13" t="s">
        <v>14</v>
      </c>
      <c r="F112" s="13">
        <v>75</v>
      </c>
      <c r="G112" s="15">
        <v>1</v>
      </c>
      <c r="H112" s="15">
        <f t="shared" si="4"/>
        <v>75</v>
      </c>
      <c r="I112" s="16">
        <f t="shared" si="5"/>
        <v>1</v>
      </c>
      <c r="J112" s="17">
        <f t="shared" si="6"/>
        <v>75</v>
      </c>
      <c r="K112" s="3"/>
      <c r="L112" s="17">
        <f t="shared" si="7"/>
        <v>0</v>
      </c>
      <c r="M112" s="1"/>
      <c r="N112" s="1"/>
      <c r="O112" s="1"/>
      <c r="P112" s="1"/>
    </row>
    <row r="113" spans="1:16" ht="28.5" x14ac:dyDescent="0.35">
      <c r="A113" s="51" t="s">
        <v>16</v>
      </c>
      <c r="B113" s="13"/>
      <c r="C113" s="13" t="s">
        <v>16</v>
      </c>
      <c r="D113" s="13" t="s">
        <v>15</v>
      </c>
      <c r="E113" s="13" t="s">
        <v>14</v>
      </c>
      <c r="F113" s="13">
        <v>60</v>
      </c>
      <c r="G113" s="15">
        <v>1</v>
      </c>
      <c r="H113" s="15">
        <f t="shared" si="4"/>
        <v>60</v>
      </c>
      <c r="I113" s="16">
        <f t="shared" si="5"/>
        <v>1</v>
      </c>
      <c r="J113" s="17">
        <f t="shared" si="6"/>
        <v>60</v>
      </c>
      <c r="K113" s="3"/>
      <c r="L113" s="17">
        <f t="shared" si="7"/>
        <v>0</v>
      </c>
      <c r="M113" s="1"/>
      <c r="N113" s="1"/>
      <c r="O113" s="1"/>
      <c r="P113" s="1"/>
    </row>
    <row r="114" spans="1:16" ht="56.5" x14ac:dyDescent="0.35">
      <c r="A114" s="38" t="s">
        <v>13</v>
      </c>
      <c r="B114" s="21"/>
      <c r="C114" s="39" t="s">
        <v>12</v>
      </c>
      <c r="D114" s="12" t="s">
        <v>209</v>
      </c>
      <c r="E114" s="13" t="s">
        <v>8</v>
      </c>
      <c r="F114" s="14">
        <v>2500</v>
      </c>
      <c r="G114" s="15">
        <v>1</v>
      </c>
      <c r="H114" s="15">
        <f t="shared" si="4"/>
        <v>2500</v>
      </c>
      <c r="I114" s="16">
        <f t="shared" si="5"/>
        <v>1</v>
      </c>
      <c r="J114" s="17">
        <f t="shared" si="6"/>
        <v>2500</v>
      </c>
      <c r="K114" s="3"/>
      <c r="L114" s="17">
        <f t="shared" si="7"/>
        <v>0</v>
      </c>
      <c r="M114" s="1"/>
      <c r="N114" s="1"/>
      <c r="O114" s="1"/>
      <c r="P114" s="1"/>
    </row>
    <row r="115" spans="1:16" ht="17.5" x14ac:dyDescent="0.35">
      <c r="A115" s="38" t="s">
        <v>11</v>
      </c>
      <c r="B115" s="21"/>
      <c r="C115" s="39" t="s">
        <v>10</v>
      </c>
      <c r="D115" s="12" t="s">
        <v>9</v>
      </c>
      <c r="E115" s="13" t="s">
        <v>8</v>
      </c>
      <c r="F115" s="14">
        <v>2000</v>
      </c>
      <c r="G115" s="15">
        <v>3</v>
      </c>
      <c r="H115" s="15">
        <f t="shared" si="4"/>
        <v>6000</v>
      </c>
      <c r="I115" s="16">
        <f t="shared" si="5"/>
        <v>1</v>
      </c>
      <c r="J115" s="17">
        <f t="shared" si="6"/>
        <v>2000</v>
      </c>
      <c r="K115" s="3"/>
      <c r="L115" s="17">
        <f t="shared" si="7"/>
        <v>0</v>
      </c>
      <c r="M115" s="1"/>
      <c r="N115" s="1"/>
      <c r="O115" s="1"/>
      <c r="P115" s="1"/>
    </row>
    <row r="116" spans="1:16" ht="42.5" x14ac:dyDescent="0.35">
      <c r="A116" s="52" t="s">
        <v>7</v>
      </c>
      <c r="B116" s="53"/>
      <c r="C116" s="54" t="s">
        <v>6</v>
      </c>
      <c r="D116" s="54" t="s">
        <v>220</v>
      </c>
      <c r="E116" s="55" t="s">
        <v>221</v>
      </c>
      <c r="F116" s="14">
        <v>800</v>
      </c>
      <c r="G116" s="15">
        <v>3</v>
      </c>
      <c r="H116" s="15">
        <f t="shared" si="4"/>
        <v>2400</v>
      </c>
      <c r="I116" s="16">
        <f t="shared" si="5"/>
        <v>1</v>
      </c>
      <c r="J116" s="17">
        <f t="shared" si="6"/>
        <v>800</v>
      </c>
      <c r="K116" s="3"/>
      <c r="L116" s="17">
        <f t="shared" si="7"/>
        <v>0</v>
      </c>
      <c r="M116" s="1"/>
      <c r="N116" s="1"/>
      <c r="O116" s="1"/>
      <c r="P116" s="1"/>
    </row>
    <row r="117" spans="1:16" ht="84" x14ac:dyDescent="0.35">
      <c r="A117" s="38" t="s">
        <v>5</v>
      </c>
      <c r="B117" s="21"/>
      <c r="C117" s="13" t="s">
        <v>222</v>
      </c>
      <c r="D117" s="13"/>
      <c r="E117" s="48" t="s">
        <v>210</v>
      </c>
      <c r="F117" s="14">
        <v>0.05</v>
      </c>
      <c r="G117" s="15">
        <v>0.05</v>
      </c>
      <c r="H117" s="15">
        <f t="shared" si="4"/>
        <v>2.5000000000000005E-3</v>
      </c>
      <c r="I117" s="16">
        <f t="shared" si="5"/>
        <v>0</v>
      </c>
      <c r="J117" s="17">
        <f t="shared" si="6"/>
        <v>0</v>
      </c>
      <c r="K117" s="56">
        <v>0.05</v>
      </c>
      <c r="L117" s="17"/>
      <c r="M117" s="1"/>
      <c r="N117" s="1"/>
      <c r="O117" s="1"/>
      <c r="P117" s="1"/>
    </row>
    <row r="118" spans="1:16" ht="17.5" x14ac:dyDescent="0.35">
      <c r="A118" s="38" t="s">
        <v>4</v>
      </c>
      <c r="B118" s="21"/>
      <c r="C118" s="13"/>
      <c r="D118" s="13"/>
      <c r="E118" s="13"/>
      <c r="F118" s="14"/>
      <c r="G118" s="15">
        <f>IF($H$121=1,#REF!,0)+IF($J$121=1,#REF!,0)+IF($L$121=1,#REF!,0)+IF($N$121=1,#REF!,0)+IF($P$121=1,A118,0)+IF($R$121=1,C118,0)+IF($T$121=1,E118,0)</f>
        <v>0</v>
      </c>
      <c r="H118" s="15">
        <f>SUM(H7:H117)</f>
        <v>5013635.0025000004</v>
      </c>
      <c r="I118" s="16"/>
      <c r="J118" s="17"/>
      <c r="K118" s="18"/>
      <c r="L118" s="63">
        <f>SUM(L4:L116)</f>
        <v>0</v>
      </c>
      <c r="M118" s="19"/>
      <c r="N118" s="19"/>
      <c r="O118" s="19"/>
      <c r="P118" s="20"/>
    </row>
    <row r="119" spans="1:16" ht="17.5" x14ac:dyDescent="0.35">
      <c r="A119" s="38" t="s">
        <v>3</v>
      </c>
      <c r="B119" s="57"/>
      <c r="C119" s="58">
        <v>0.17</v>
      </c>
      <c r="D119" s="13"/>
      <c r="E119" s="13"/>
      <c r="F119" s="14"/>
      <c r="G119" s="15">
        <f>IF($H$121=1,#REF!,0)+IF($J$121=1,#REF!,0)+IF($L$121=1,#REF!,0)+IF($N$121=1,#REF!,0)+IF($P$121=1,A119,0)+IF($R$121=1,C119,0)+IF($T$121=1,E119,0)</f>
        <v>0</v>
      </c>
      <c r="H119" s="15">
        <f>H118*0.17</f>
        <v>852317.95042500016</v>
      </c>
      <c r="I119" s="16"/>
      <c r="J119" s="17"/>
      <c r="K119" s="18"/>
      <c r="L119" s="17">
        <f>L118*0.17</f>
        <v>0</v>
      </c>
      <c r="M119" s="19"/>
      <c r="N119" s="19"/>
      <c r="O119" s="19"/>
      <c r="P119" s="20"/>
    </row>
    <row r="120" spans="1:16" ht="42" x14ac:dyDescent="0.35">
      <c r="A120" s="38" t="s">
        <v>2</v>
      </c>
      <c r="B120" s="21"/>
      <c r="C120" s="13"/>
      <c r="D120" s="13"/>
      <c r="E120" s="13"/>
      <c r="F120" s="14"/>
      <c r="G120" s="15">
        <f>IF($H$121=1,#REF!,0)+IF($J$121=1,#REF!,0)+IF($L$121=1,#REF!,0)+IF($N$121=1,#REF!,0)+IF($P$121=1,A120,0)+IF($R$121=1,C120,0)+IF($T$121=1,E120,0)</f>
        <v>0</v>
      </c>
      <c r="H120" s="15">
        <f>H119+H118</f>
        <v>5865952.9529250003</v>
      </c>
      <c r="I120" s="16"/>
      <c r="J120" s="17"/>
      <c r="K120" s="18"/>
      <c r="L120" s="17">
        <f>L118+L119</f>
        <v>0</v>
      </c>
      <c r="M120" s="19"/>
      <c r="N120" s="19"/>
      <c r="O120" s="19"/>
      <c r="P120" s="20"/>
    </row>
    <row r="121" spans="1:16" ht="15.5" x14ac:dyDescent="0.35">
      <c r="A121" s="59"/>
      <c r="B121" s="60"/>
      <c r="C121" s="61"/>
      <c r="D121" s="61"/>
      <c r="E121" s="4"/>
      <c r="F121" s="5"/>
      <c r="L121" s="62"/>
    </row>
    <row r="122" spans="1:16" ht="15.5" x14ac:dyDescent="0.35">
      <c r="A122" s="59"/>
      <c r="B122" s="64" t="s">
        <v>1</v>
      </c>
      <c r="C122" s="65"/>
      <c r="D122" s="66" t="s">
        <v>0</v>
      </c>
      <c r="E122" s="65"/>
      <c r="F122" s="5"/>
    </row>
    <row r="123" spans="1:16" ht="15.5" x14ac:dyDescent="0.35">
      <c r="A123" s="59"/>
      <c r="B123" s="65"/>
      <c r="C123" s="65"/>
      <c r="D123" s="65"/>
      <c r="E123" s="65"/>
      <c r="F123" s="5"/>
    </row>
    <row r="124" spans="1:16" ht="15.5" x14ac:dyDescent="0.35">
      <c r="A124" s="59"/>
      <c r="B124" s="65"/>
      <c r="C124" s="65"/>
      <c r="D124" s="65"/>
      <c r="E124" s="65"/>
      <c r="F124" s="5"/>
    </row>
    <row r="125" spans="1:16" ht="15.5" x14ac:dyDescent="0.35">
      <c r="A125" s="59"/>
      <c r="B125" s="65"/>
      <c r="C125" s="65"/>
      <c r="D125" s="65"/>
      <c r="E125" s="65"/>
      <c r="F125" s="5"/>
    </row>
    <row r="126" spans="1:16" ht="15.5" x14ac:dyDescent="0.35">
      <c r="A126" s="59"/>
      <c r="B126" s="65"/>
      <c r="C126" s="65"/>
      <c r="D126" s="65"/>
      <c r="E126" s="65"/>
      <c r="F126" s="5"/>
    </row>
    <row r="127" spans="1:16" ht="15.5" x14ac:dyDescent="0.35">
      <c r="A127" s="59"/>
      <c r="B127" s="65"/>
      <c r="C127" s="65"/>
      <c r="D127" s="65"/>
      <c r="E127" s="65"/>
      <c r="F127" s="5"/>
    </row>
    <row r="128" spans="1:16" ht="15.5" x14ac:dyDescent="0.35">
      <c r="A128" s="59"/>
      <c r="B128" s="60"/>
      <c r="C128" s="61"/>
      <c r="D128" s="61"/>
      <c r="E128" s="4"/>
      <c r="F128" s="5"/>
    </row>
    <row r="129" spans="1:6" ht="15.5" x14ac:dyDescent="0.35">
      <c r="A129" s="59"/>
      <c r="B129" s="60"/>
      <c r="C129" s="61"/>
      <c r="D129" s="61"/>
      <c r="E129" s="4"/>
      <c r="F129" s="5"/>
    </row>
  </sheetData>
  <sheetProtection algorithmName="SHA-512" hashValue="Q+sXCz8guUyx+V3XlhUEGYWOpEXkvpKgg5X/ELNqivHceUbTxQh9dSmMFkaOorGrv3i+0fRy3LGggVKqtth1cQ==" saltValue="9o5b6UzL7pR6kFibqGEa3w==" spinCount="100000" sheet="1" objects="1" scenarios="1" insertHyperlinks="0" selectLockedCells="1"/>
  <mergeCells count="8">
    <mergeCell ref="B122:C127"/>
    <mergeCell ref="D122:E127"/>
    <mergeCell ref="I4:P5"/>
    <mergeCell ref="E4:H5"/>
    <mergeCell ref="A1:D5"/>
    <mergeCell ref="A7:A34"/>
    <mergeCell ref="A35:A44"/>
    <mergeCell ref="A45:A49"/>
  </mergeCells>
  <conditionalFormatting sqref="C7:D31 E7:F117 B19:B117 C33:D117 A45 A50:A117">
    <cfRule type="expression" dxfId="1" priority="2">
      <formula>$K7&gt;$F7</formula>
    </cfRule>
  </conditionalFormatting>
  <conditionalFormatting sqref="G7:H120">
    <cfRule type="expression" dxfId="0" priority="1">
      <formula>$K7&gt;$F7</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בנימין- לקבלן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dc:creator>
  <cp:lastModifiedBy>Y</cp:lastModifiedBy>
  <cp:lastPrinted>2024-01-25T18:02:36Z</cp:lastPrinted>
  <dcterms:created xsi:type="dcterms:W3CDTF">2024-01-25T16:17:49Z</dcterms:created>
  <dcterms:modified xsi:type="dcterms:W3CDTF">2024-06-19T09:24:26Z</dcterms:modified>
</cp:coreProperties>
</file>